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bookViews>
    <workbookView xWindow="0" yWindow="0" windowWidth="28800" windowHeight="12585"/>
  </bookViews>
  <sheets>
    <sheet name="Template Details" sheetId="2" r:id="rId1"/>
    <sheet name="Project Plan Gantt" sheetId="1" r:id="rId2"/>
    <sheet name="Plans Data Sheet" sheetId="4" r:id="rId3"/>
    <sheet name="Advanced Project Plan Template" sheetId="3" r:id="rId4"/>
  </sheets>
  <calcPr calcId="145621"/>
</workbook>
</file>

<file path=xl/calcChain.xml><?xml version="1.0" encoding="utf-8"?>
<calcChain xmlns="http://schemas.openxmlformats.org/spreadsheetml/2006/main">
  <c r="D23" i="1" l="1"/>
  <c r="D22" i="1"/>
  <c r="D20" i="1"/>
  <c r="D21" i="1"/>
  <c r="D19" i="1"/>
  <c r="D24" i="1"/>
  <c r="D18" i="1"/>
  <c r="D17" i="1"/>
  <c r="C13" i="1" l="1"/>
  <c r="E9" i="1"/>
  <c r="E10" i="1" s="1"/>
  <c r="E8" i="1"/>
  <c r="E7" i="1"/>
  <c r="C12" i="1" s="1"/>
  <c r="I3" i="1" l="1"/>
  <c r="N3" i="1" s="1"/>
  <c r="L3" i="1" l="1"/>
  <c r="M3" i="1" s="1"/>
  <c r="J3" i="1"/>
  <c r="K3" i="1"/>
  <c r="O3" i="1"/>
  <c r="P3" i="1" s="1"/>
  <c r="I4" i="1"/>
  <c r="L4" i="1" s="1"/>
  <c r="K4" i="1" l="1"/>
  <c r="N4" i="1"/>
  <c r="O4" i="1"/>
  <c r="J4" i="1"/>
  <c r="I5" i="1"/>
  <c r="I6" i="1" l="1"/>
  <c r="K5" i="1"/>
  <c r="N5" i="1"/>
  <c r="O5" i="1"/>
  <c r="J5" i="1"/>
  <c r="L5" i="1"/>
  <c r="P4" i="1"/>
  <c r="M4" i="1"/>
  <c r="P5" i="1" l="1"/>
  <c r="I7" i="1"/>
  <c r="O6" i="1"/>
  <c r="J6" i="1"/>
  <c r="K6" i="1"/>
  <c r="N6" i="1"/>
  <c r="L6" i="1"/>
  <c r="M5" i="1"/>
  <c r="M6" i="1" l="1"/>
  <c r="I8" i="1"/>
  <c r="O7" i="1"/>
  <c r="J7" i="1"/>
  <c r="N7" i="1"/>
  <c r="K7" i="1"/>
  <c r="L7" i="1"/>
  <c r="P6" i="1"/>
  <c r="M7" i="1" l="1"/>
  <c r="I9" i="1"/>
  <c r="O8" i="1"/>
  <c r="J8" i="1"/>
  <c r="K8" i="1"/>
  <c r="N8" i="1"/>
  <c r="L8" i="1"/>
  <c r="P7" i="1"/>
  <c r="P8" i="1" l="1"/>
  <c r="I10" i="1"/>
  <c r="J9" i="1"/>
  <c r="K9" i="1"/>
  <c r="N9" i="1"/>
  <c r="O9" i="1"/>
  <c r="L9" i="1"/>
  <c r="M8" i="1"/>
  <c r="M9" i="1" l="1"/>
  <c r="P9" i="1"/>
  <c r="I11" i="1"/>
  <c r="N10" i="1"/>
  <c r="J10" i="1"/>
  <c r="K10" i="1"/>
  <c r="O10" i="1"/>
  <c r="L10" i="1"/>
  <c r="M10" i="1" l="1"/>
  <c r="P10" i="1"/>
  <c r="I12" i="1"/>
  <c r="O11" i="1"/>
  <c r="N11" i="1"/>
  <c r="J11" i="1"/>
  <c r="K11" i="1"/>
  <c r="L11" i="1"/>
  <c r="M11" i="1" l="1"/>
  <c r="P11" i="1"/>
  <c r="I13" i="1"/>
  <c r="N12" i="1"/>
  <c r="O12" i="1"/>
  <c r="J12" i="1"/>
  <c r="K12" i="1"/>
  <c r="L12" i="1"/>
  <c r="P12" i="1" l="1"/>
  <c r="I14" i="1"/>
  <c r="N13" i="1"/>
  <c r="K13" i="1"/>
  <c r="O13" i="1"/>
  <c r="J13" i="1"/>
  <c r="L13" i="1"/>
  <c r="M12" i="1"/>
  <c r="P13" i="1" l="1"/>
  <c r="I15" i="1"/>
  <c r="J14" i="1"/>
  <c r="O14" i="1"/>
  <c r="N14" i="1"/>
  <c r="K14" i="1"/>
  <c r="L14" i="1"/>
  <c r="M13" i="1"/>
  <c r="P14" i="1" l="1"/>
  <c r="I16" i="1"/>
  <c r="O15" i="1"/>
  <c r="N15" i="1"/>
  <c r="J15" i="1"/>
  <c r="K15" i="1"/>
  <c r="L15" i="1"/>
  <c r="M14" i="1"/>
  <c r="P15" i="1" l="1"/>
  <c r="I17" i="1"/>
  <c r="K16" i="1"/>
  <c r="O16" i="1"/>
  <c r="N16" i="1"/>
  <c r="J16" i="1"/>
  <c r="L16" i="1"/>
  <c r="M15" i="1"/>
  <c r="M16" i="1" l="1"/>
  <c r="P16" i="1"/>
  <c r="I18" i="1"/>
  <c r="J17" i="1"/>
  <c r="K17" i="1"/>
  <c r="O17" i="1"/>
  <c r="N17" i="1"/>
  <c r="L17" i="1"/>
  <c r="P17" i="1" l="1"/>
  <c r="M17" i="1"/>
  <c r="I19" i="1"/>
  <c r="N18" i="1"/>
  <c r="J18" i="1"/>
  <c r="K18" i="1"/>
  <c r="O18" i="1"/>
  <c r="L18" i="1"/>
  <c r="P18" i="1" l="1"/>
  <c r="I20" i="1"/>
  <c r="O19" i="1"/>
  <c r="N19" i="1"/>
  <c r="J19" i="1"/>
  <c r="K19" i="1"/>
  <c r="L19" i="1"/>
  <c r="M18" i="1"/>
  <c r="P19" i="1" l="1"/>
  <c r="I21" i="1"/>
  <c r="O20" i="1"/>
  <c r="K20" i="1"/>
  <c r="N20" i="1"/>
  <c r="J20" i="1"/>
  <c r="L20" i="1"/>
  <c r="M19" i="1"/>
  <c r="P20" i="1" l="1"/>
  <c r="I22" i="1"/>
  <c r="O21" i="1"/>
  <c r="K21" i="1"/>
  <c r="N21" i="1"/>
  <c r="J21" i="1"/>
  <c r="L21" i="1"/>
  <c r="M20" i="1"/>
  <c r="P21" i="1" l="1"/>
  <c r="M21" i="1"/>
  <c r="I23" i="1"/>
  <c r="N22" i="1"/>
  <c r="K22" i="1"/>
  <c r="O22" i="1"/>
  <c r="J22" i="1"/>
  <c r="L22" i="1"/>
  <c r="P22" i="1" l="1"/>
  <c r="M22" i="1"/>
  <c r="I24" i="1"/>
  <c r="I25" i="1" s="1"/>
  <c r="N23" i="1"/>
  <c r="K23" i="1"/>
  <c r="J23" i="1"/>
  <c r="O23" i="1"/>
  <c r="L23" i="1"/>
  <c r="O25" i="1" l="1"/>
  <c r="L25" i="1"/>
  <c r="N25" i="1"/>
  <c r="I26" i="1"/>
  <c r="J25" i="1"/>
  <c r="K25" i="1"/>
  <c r="P23" i="1"/>
  <c r="J24" i="1"/>
  <c r="K24" i="1"/>
  <c r="O24" i="1"/>
  <c r="N24" i="1"/>
  <c r="L24" i="1"/>
  <c r="M23" i="1"/>
  <c r="R1" i="1"/>
  <c r="S1" i="1" s="1"/>
  <c r="T1" i="1" s="1"/>
  <c r="U1" i="1" s="1"/>
  <c r="V1" i="1" s="1"/>
  <c r="W1" i="1" s="1"/>
  <c r="X1" i="1" s="1"/>
  <c r="Y1" i="1" s="1"/>
  <c r="Z1" i="1" s="1"/>
  <c r="AA1" i="1" s="1"/>
  <c r="AB1" i="1" s="1"/>
  <c r="AC1" i="1" s="1"/>
  <c r="AD1" i="1" s="1"/>
  <c r="AE1" i="1" s="1"/>
  <c r="AF1" i="1" s="1"/>
  <c r="AG1" i="1" s="1"/>
  <c r="P25" i="1" l="1"/>
  <c r="M25" i="1"/>
  <c r="O26" i="1"/>
  <c r="J26" i="1"/>
  <c r="K26" i="1"/>
  <c r="L26" i="1"/>
  <c r="N26" i="1"/>
  <c r="M24" i="1"/>
  <c r="I27" i="1"/>
  <c r="P24" i="1"/>
  <c r="P26" i="1" l="1"/>
  <c r="M26" i="1"/>
  <c r="N27" i="1"/>
  <c r="O27" i="1"/>
  <c r="J27" i="1"/>
  <c r="K27" i="1"/>
  <c r="L27" i="1"/>
  <c r="P27" i="1" l="1"/>
  <c r="M27" i="1"/>
</calcChain>
</file>

<file path=xl/sharedStrings.xml><?xml version="1.0" encoding="utf-8"?>
<sst xmlns="http://schemas.openxmlformats.org/spreadsheetml/2006/main" count="134" uniqueCount="94">
  <si>
    <t>Project Name</t>
  </si>
  <si>
    <t>Project Manager</t>
  </si>
  <si>
    <t>Customer Name</t>
  </si>
  <si>
    <t>Start Date</t>
  </si>
  <si>
    <t>Task ID</t>
  </si>
  <si>
    <t>Task</t>
  </si>
  <si>
    <t>Days Req.</t>
  </si>
  <si>
    <t>Task 1</t>
  </si>
  <si>
    <t>Task 2</t>
  </si>
  <si>
    <t>End Date</t>
  </si>
  <si>
    <t>Remarks</t>
  </si>
  <si>
    <t>Project Plan</t>
  </si>
  <si>
    <t>Status</t>
  </si>
  <si>
    <t>Days Comp.</t>
  </si>
  <si>
    <t>Overall Progress</t>
  </si>
  <si>
    <t>Info</t>
  </si>
  <si>
    <t>Usage</t>
  </si>
  <si>
    <t>Templates By ANALYSISTABS.For more templates and tools, please visit us:</t>
  </si>
  <si>
    <t>htps://analysistabs.com</t>
  </si>
  <si>
    <r>
      <t xml:space="preserve">Please check our </t>
    </r>
    <r>
      <rPr>
        <b/>
        <sz val="11"/>
        <color indexed="63"/>
        <rFont val="Calibri"/>
        <family val="2"/>
      </rPr>
      <t>Premium Templates Bundle</t>
    </r>
    <r>
      <rPr>
        <sz val="11"/>
        <color theme="1"/>
        <rFont val="Calibri"/>
        <family val="2"/>
        <scheme val="minor"/>
      </rPr>
      <t xml:space="preserve">, all you need for effective </t>
    </r>
    <r>
      <rPr>
        <b/>
        <sz val="11"/>
        <color indexed="8"/>
        <rFont val="Calibri"/>
        <family val="2"/>
      </rPr>
      <t>project planning, management and presentations</t>
    </r>
    <r>
      <rPr>
        <sz val="11"/>
        <color theme="1"/>
        <rFont val="Calibri"/>
        <family val="2"/>
        <scheme val="minor"/>
      </rPr>
      <t xml:space="preserve">. Our premium templates are professional, </t>
    </r>
    <r>
      <rPr>
        <b/>
        <sz val="11"/>
        <color indexed="8"/>
        <rFont val="Calibri"/>
        <family val="2"/>
      </rPr>
      <t>powerfull, easy to customize and unique in style</t>
    </r>
    <r>
      <rPr>
        <sz val="11"/>
        <color theme="1"/>
        <rFont val="Calibri"/>
        <family val="2"/>
        <scheme val="minor"/>
      </rPr>
      <t>.  Please visit analysistabs.com and grab our powerfull templates for nominal cost.</t>
    </r>
  </si>
  <si>
    <t>Project Gantt. Template By:</t>
  </si>
  <si>
    <t>https://analysistabs.com</t>
  </si>
  <si>
    <t>Please Let us know your feedback</t>
  </si>
  <si>
    <t>info@analysistabs.com</t>
  </si>
  <si>
    <t>Please
Share</t>
  </si>
  <si>
    <r>
      <t xml:space="preserve">Project Tracking/ Project Plan / Gant. Chart Template is a Free and lite version of ANALYSISTABS' Project Management Templates. 
</t>
    </r>
    <r>
      <rPr>
        <b/>
        <sz val="11"/>
        <color indexed="57"/>
        <rFont val="Calibri"/>
        <family val="2"/>
      </rPr>
      <t>Please feel free to use, modify and share with your coleagues.</t>
    </r>
  </si>
  <si>
    <t>Person 1</t>
  </si>
  <si>
    <t>Progress</t>
  </si>
  <si>
    <t>Task 3</t>
  </si>
  <si>
    <t>Task 4</t>
  </si>
  <si>
    <t>Task 5</t>
  </si>
  <si>
    <t>Task 6</t>
  </si>
  <si>
    <t>Task 7</t>
  </si>
  <si>
    <t>Task 8</t>
  </si>
  <si>
    <t>Task 9</t>
  </si>
  <si>
    <t>Task 10</t>
  </si>
  <si>
    <t>Task 11</t>
  </si>
  <si>
    <t>Task 12</t>
  </si>
  <si>
    <t>Task 13</t>
  </si>
  <si>
    <t>Task 14</t>
  </si>
  <si>
    <t>Task 15</t>
  </si>
  <si>
    <t>Task 16</t>
  </si>
  <si>
    <t>Task 17</t>
  </si>
  <si>
    <t>Task 18</t>
  </si>
  <si>
    <t>Task 19</t>
  </si>
  <si>
    <t>Task 20</t>
  </si>
  <si>
    <t>Person 2</t>
  </si>
  <si>
    <t>Person 3</t>
  </si>
  <si>
    <t>Person 4</t>
  </si>
  <si>
    <t>Person 5</t>
  </si>
  <si>
    <t>Task 21</t>
  </si>
  <si>
    <t>Task 22</t>
  </si>
  <si>
    <t>Task 23</t>
  </si>
  <si>
    <t>Task 24</t>
  </si>
  <si>
    <t>Task 25</t>
  </si>
  <si>
    <t>Task 26</t>
  </si>
  <si>
    <t>Task 27</t>
  </si>
  <si>
    <t>Task 28</t>
  </si>
  <si>
    <t>Task 29</t>
  </si>
  <si>
    <t>Task 30</t>
  </si>
  <si>
    <t>Task 31</t>
  </si>
  <si>
    <t>Task 32</t>
  </si>
  <si>
    <t>Task 33</t>
  </si>
  <si>
    <t>Task 34</t>
  </si>
  <si>
    <t>Task 35</t>
  </si>
  <si>
    <t>Task 36</t>
  </si>
  <si>
    <t>Task 37</t>
  </si>
  <si>
    <t>Task 38</t>
  </si>
  <si>
    <t>Task 39</t>
  </si>
  <si>
    <t>Task 40</t>
  </si>
  <si>
    <r>
      <t xml:space="preserve">Days Required </t>
    </r>
    <r>
      <rPr>
        <sz val="11"/>
        <color theme="1"/>
        <rFont val="Webdings"/>
        <family val="1"/>
        <charset val="2"/>
      </rPr>
      <t>6</t>
    </r>
  </si>
  <si>
    <t>Tasks Scrool</t>
  </si>
  <si>
    <t>Gantt. Scroll</t>
  </si>
  <si>
    <t>PNRao</t>
  </si>
  <si>
    <r>
      <t xml:space="preserve">Please let us know your feedback | Email: </t>
    </r>
    <r>
      <rPr>
        <sz val="11"/>
        <color theme="4"/>
        <rFont val="Calibri"/>
        <family val="2"/>
        <scheme val="minor"/>
      </rPr>
      <t>info@analysistabs.com</t>
    </r>
  </si>
  <si>
    <t>Total Tasks</t>
  </si>
  <si>
    <t>1-25%</t>
  </si>
  <si>
    <t>26-50%</t>
  </si>
  <si>
    <t>51-75%</t>
  </si>
  <si>
    <t>76-99%</t>
  </si>
  <si>
    <t>Completed(100%)</t>
  </si>
  <si>
    <t>Inprogress(1-99%)</t>
  </si>
  <si>
    <t>Not Started(0%)</t>
  </si>
  <si>
    <t>Responsible</t>
  </si>
  <si>
    <t>Rseponsible</t>
  </si>
  <si>
    <t xml:space="preserve">Your Project Notes Here </t>
  </si>
  <si>
    <t xml:space="preserve">You can use this space to write </t>
  </si>
  <si>
    <t>And Key Deliverables</t>
  </si>
  <si>
    <t>Important Business Rules</t>
  </si>
  <si>
    <t>Project Plan Excel Template 2016</t>
  </si>
  <si>
    <t xml:space="preserve">Project Plan Excel Template 2016 is a free Miscrosoft Template to plan your projects. Excel Project Planner Template 2016 version helps you to plan project timelines and resource effectively. You can change the default data and formula to meet your needs.  </t>
  </si>
  <si>
    <r>
      <t>Please Note: We have protected  worksheets in this template to avoid the mistakes by chance. You can use the password '</t>
    </r>
    <r>
      <rPr>
        <b/>
        <sz val="11"/>
        <color theme="9"/>
        <rFont val="Calibri"/>
        <family val="2"/>
        <scheme val="minor"/>
      </rPr>
      <t>PNRao</t>
    </r>
    <r>
      <rPr>
        <sz val="11"/>
        <color theme="9"/>
        <rFont val="Calibri"/>
        <family val="2"/>
        <scheme val="minor"/>
      </rPr>
      <t>' to unprotect the Worksheets</t>
    </r>
  </si>
  <si>
    <t>Use Excel 2016 Project Plan Template for managing your Projects with ease. You can use it for developing an IT Project or any other project which involveds tasks, resources and timelines.
We have provided Gantt View of Project Plans along with overall project completion status in Excel 2016 Format.</t>
  </si>
  <si>
    <t>Project Planner Created using Microsoft Excel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</si>
</sst>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m/d;@"/>
    <numFmt numFmtId="165" formatCode="[$-409]d\-mmm\-yyyy;@"/>
    <numFmt numFmtId="166" formatCode="[$-409]d\-mmm;@"/>
  </numFmts>
  <fonts count="36" x14ac:knownFonts="1">
    <font>
      <sz val="11"/>
      <color theme="1"/>
      <name val="Calibri"/>
      <family val="2"/>
      <scheme val="minor"/>
    </font>
    <font>
      <b/>
      <sz val="11"/>
      <color indexed="63"/>
      <name val="Calibri"/>
      <family val="2"/>
    </font>
    <font>
      <b/>
      <sz val="11"/>
      <color indexed="8"/>
      <name val="Calibri"/>
      <family val="2"/>
    </font>
    <font>
      <b/>
      <sz val="11"/>
      <color indexed="57"/>
      <name val="Calibri"/>
      <family val="2"/>
    </font>
    <font>
      <sz val="11"/>
      <color theme="1"/>
      <name val="Calibri"/>
      <family val="2"/>
      <scheme val="minor"/>
    </font>
    <font>
      <b/>
      <sz val="8"/>
      <color theme="0"/>
      <name val="Calibri"/>
      <family val="2"/>
      <scheme val="minor"/>
    </font>
    <font>
      <sz val="11"/>
      <color rgb="FF006100"/>
      <name val="Calibri"/>
      <family val="2"/>
      <scheme val="minor"/>
    </font>
    <font>
      <u/>
      <sz val="11"/>
      <color theme="10"/>
      <name val="Calibri"/>
      <family val="2"/>
      <scheme val="minor"/>
    </font>
    <font>
      <sz val="10"/>
      <color theme="1"/>
      <name val="Calibri"/>
      <family val="2"/>
      <scheme val="minor"/>
    </font>
    <font>
      <b/>
      <sz val="12"/>
      <color theme="2"/>
      <name val="Calibri"/>
      <family val="2"/>
      <scheme val="minor"/>
    </font>
    <font>
      <b/>
      <sz val="10"/>
      <color theme="0"/>
      <name val="Calibri"/>
      <family val="2"/>
      <scheme val="minor"/>
    </font>
    <font>
      <b/>
      <sz val="12"/>
      <color theme="1"/>
      <name val="Calibri"/>
      <family val="2"/>
      <scheme val="minor"/>
    </font>
    <font>
      <i/>
      <sz val="11"/>
      <color theme="0" tint="-0.499984740745262"/>
      <name val="Calibri"/>
      <family val="2"/>
      <scheme val="minor"/>
    </font>
    <font>
      <sz val="11"/>
      <color theme="4"/>
      <name val="Calibri"/>
      <family val="2"/>
      <scheme val="minor"/>
    </font>
    <font>
      <b/>
      <sz val="11"/>
      <color theme="1" tint="0.14999847407452621"/>
      <name val="Calibri"/>
      <family val="2"/>
      <scheme val="minor"/>
    </font>
    <font>
      <u/>
      <sz val="11"/>
      <color theme="4"/>
      <name val="Calibri"/>
      <family val="2"/>
      <scheme val="minor"/>
    </font>
    <font>
      <sz val="11"/>
      <color theme="9"/>
      <name val="Calibri"/>
      <family val="2"/>
      <scheme val="minor"/>
    </font>
    <font>
      <sz val="11"/>
      <color theme="6" tint="-0.249977111117893"/>
      <name val="Calibri"/>
      <family val="2"/>
      <scheme val="minor"/>
    </font>
    <font>
      <sz val="10"/>
      <color theme="9"/>
      <name val="Calibri"/>
      <family val="2"/>
      <scheme val="minor"/>
    </font>
    <font>
      <b/>
      <sz val="10"/>
      <color theme="1" tint="0.749992370372631"/>
      <name val="Calibri"/>
      <family val="2"/>
      <scheme val="minor"/>
    </font>
    <font>
      <sz val="11"/>
      <color theme="1"/>
      <name val="Webdings"/>
      <family val="1"/>
      <charset val="2"/>
    </font>
    <font>
      <b/>
      <sz val="11"/>
      <color theme="9"/>
      <name val="Calibri"/>
      <family val="2"/>
      <scheme val="minor"/>
    </font>
    <font>
      <sz val="11"/>
      <color theme="3" tint="0.249977111117893"/>
      <name val="Calibri"/>
      <family val="2"/>
      <scheme val="minor"/>
    </font>
    <font>
      <sz val="11"/>
      <color theme="1" tint="0.499984740745262"/>
      <name val="Calibri"/>
      <family val="2"/>
      <scheme val="minor"/>
    </font>
    <font>
      <sz val="9"/>
      <color theme="1"/>
      <name val="Calibri"/>
      <family val="2"/>
      <scheme val="minor"/>
    </font>
    <font>
      <sz val="8"/>
      <color theme="2"/>
      <name val="Calibri"/>
      <family val="2"/>
      <scheme val="minor"/>
    </font>
    <font>
      <b/>
      <sz val="11"/>
      <color theme="5" tint="0.79998168889431442"/>
      <name val="Calibri"/>
      <family val="2"/>
      <scheme val="minor"/>
    </font>
    <font>
      <sz val="11"/>
      <color theme="5" tint="-0.249977111117893"/>
      <name val="Calibri"/>
      <family val="2"/>
      <scheme val="minor"/>
    </font>
    <font>
      <sz val="11"/>
      <color theme="0" tint="-0.14999847407452621"/>
      <name val="Calibri"/>
      <family val="2"/>
      <scheme val="minor"/>
    </font>
    <font>
      <b/>
      <sz val="11"/>
      <color theme="3" tint="0.249977111117893"/>
      <name val="Calibri"/>
      <family val="2"/>
      <scheme val="minor"/>
    </font>
    <font>
      <i/>
      <sz val="11"/>
      <color theme="3" tint="0.249977111117893"/>
      <name val="Calibri"/>
      <family val="2"/>
      <scheme val="minor"/>
    </font>
    <font>
      <b/>
      <sz val="11"/>
      <color theme="2" tint="-4.9989318521683403E-2"/>
      <name val="Calibri"/>
      <family val="2"/>
      <scheme val="minor"/>
    </font>
    <font>
      <sz val="11"/>
      <color theme="0" tint="-0.499984740745262"/>
      <name val="Calibri"/>
      <family val="2"/>
      <scheme val="minor"/>
    </font>
    <font>
      <sz val="11"/>
      <color theme="1" tint="0.249977111117893"/>
      <name val="Calibri"/>
      <family val="2"/>
      <scheme val="minor"/>
    </font>
    <font>
      <b/>
      <sz val="18"/>
      <color theme="1" tint="0.249977111117893"/>
      <name val="Calibri"/>
      <family val="2"/>
      <scheme val="minor"/>
    </font>
    <font>
      <b/>
      <sz val="14"/>
      <color theme="1" tint="0.249977111117893"/>
      <name val="Calibri"/>
      <family val="2"/>
      <scheme val="minor"/>
    </font>
  </fonts>
  <fills count="18">
    <fill>
      <patternFill patternType="none"/>
    </fill>
    <fill>
      <patternFill patternType="gray125"/>
    </fill>
    <fill>
      <patternFill patternType="solid">
        <fgColor theme="7"/>
        <bgColor indexed="64"/>
      </patternFill>
    </fill>
    <fill>
      <patternFill patternType="solid">
        <fgColor theme="4"/>
        <bgColor indexed="64"/>
      </patternFill>
    </fill>
    <fill>
      <patternFill patternType="solid">
        <fgColor rgb="FFC6EFCE"/>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bgColor indexed="64"/>
      </patternFill>
    </fill>
    <fill>
      <patternFill patternType="solid">
        <fgColor theme="9" tint="0.79998168889431442"/>
        <bgColor indexed="64"/>
      </patternFill>
    </fill>
    <fill>
      <patternFill patternType="solid">
        <fgColor theme="3" tint="0.89999084444715716"/>
        <bgColor indexed="64"/>
      </patternFill>
    </fill>
    <fill>
      <patternFill patternType="solid">
        <fgColor theme="7" tint="0.79998168889431442"/>
        <bgColor indexed="64"/>
      </patternFill>
    </fill>
    <fill>
      <patternFill patternType="solid">
        <fgColor theme="2" tint="-4.9989318521683403E-2"/>
        <bgColor indexed="64"/>
      </patternFill>
    </fill>
    <fill>
      <patternFill patternType="solid">
        <fgColor theme="3" tint="0.4999847407452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s>
  <borders count="24">
    <border>
      <left/>
      <right/>
      <top/>
      <bottom/>
      <diagonal/>
    </border>
    <border>
      <left/>
      <right style="thick">
        <color theme="0"/>
      </right>
      <top/>
      <bottom/>
      <diagonal/>
    </border>
    <border>
      <left style="thin">
        <color theme="0" tint="-0.14996795556505021"/>
      </left>
      <right/>
      <top/>
      <bottom/>
      <diagonal/>
    </border>
    <border>
      <left/>
      <right style="thin">
        <color theme="0" tint="-0.14996795556505021"/>
      </right>
      <top/>
      <bottom/>
      <diagonal/>
    </border>
    <border>
      <left style="thin">
        <color theme="2" tint="-9.9887081514938816E-2"/>
      </left>
      <right/>
      <top/>
      <bottom/>
      <diagonal/>
    </border>
    <border>
      <left/>
      <right style="thin">
        <color theme="2" tint="-9.9887081514938816E-2"/>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thin">
        <color theme="2" tint="-9.9887081514938816E-2"/>
      </bottom>
      <diagonal/>
    </border>
    <border>
      <left/>
      <right style="thin">
        <color theme="2" tint="-9.9887081514938816E-2"/>
      </right>
      <top/>
      <bottom style="thin">
        <color theme="2" tint="-9.9887081514938816E-2"/>
      </bottom>
      <diagonal/>
    </border>
    <border>
      <left style="thin">
        <color theme="2" tint="-9.9887081514938816E-2"/>
      </left>
      <right/>
      <top/>
      <bottom style="thin">
        <color theme="2" tint="-9.9887081514938816E-2"/>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2" tint="-9.985656300546282E-2"/>
      </left>
      <right style="thin">
        <color theme="2" tint="-9.985656300546282E-2"/>
      </right>
      <top style="thin">
        <color theme="2" tint="-9.985656300546282E-2"/>
      </top>
      <bottom style="thin">
        <color theme="2" tint="-9.985656300546282E-2"/>
      </bottom>
      <diagonal/>
    </border>
    <border>
      <left style="thin">
        <color theme="2" tint="-9.985656300546282E-2"/>
      </left>
      <right style="thin">
        <color theme="2" tint="-9.985656300546282E-2"/>
      </right>
      <top/>
      <bottom style="thin">
        <color theme="2" tint="-9.985656300546282E-2"/>
      </bottom>
      <diagonal/>
    </border>
    <border>
      <left/>
      <right/>
      <top style="thick">
        <color theme="2"/>
      </top>
      <bottom/>
      <diagonal/>
    </border>
    <border>
      <left style="thin">
        <color theme="2" tint="-9.9887081514938816E-2"/>
      </left>
      <right/>
      <top style="thick">
        <color theme="2"/>
      </top>
      <bottom/>
      <diagonal/>
    </border>
    <border>
      <left/>
      <right style="thin">
        <color theme="0" tint="-0.14996795556505021"/>
      </right>
      <top style="thick">
        <color theme="2"/>
      </top>
      <bottom/>
      <diagonal/>
    </border>
    <border>
      <left/>
      <right style="thin">
        <color theme="0" tint="-0.24994659260841701"/>
      </right>
      <top style="thick">
        <color theme="2"/>
      </top>
      <bottom/>
      <diagonal/>
    </border>
    <border>
      <left style="thin">
        <color theme="0" tint="-0.24994659260841701"/>
      </left>
      <right style="thin">
        <color theme="0" tint="-0.24994659260841701"/>
      </right>
      <top style="thick">
        <color theme="2"/>
      </top>
      <bottom/>
      <diagonal/>
    </border>
    <border>
      <left style="thin">
        <color theme="0" tint="-0.24994659260841701"/>
      </left>
      <right style="thin">
        <color theme="2" tint="-9.9887081514938816E-2"/>
      </right>
      <top style="thick">
        <color theme="2"/>
      </top>
      <bottom/>
      <diagonal/>
    </border>
    <border>
      <left style="thin">
        <color theme="2" tint="-9.9887081514938816E-2"/>
      </left>
      <right/>
      <top style="thick">
        <color theme="0" tint="-0.24994659260841701"/>
      </top>
      <bottom/>
      <diagonal/>
    </border>
    <border>
      <left/>
      <right style="thin">
        <color theme="0" tint="-0.14996795556505021"/>
      </right>
      <top style="thick">
        <color theme="0" tint="-0.24994659260841701"/>
      </top>
      <bottom/>
      <diagonal/>
    </border>
    <border>
      <left style="thin">
        <color theme="0" tint="-0.14996795556505021"/>
      </left>
      <right style="thin">
        <color theme="0" tint="-0.14996795556505021"/>
      </right>
      <top style="thick">
        <color theme="0" tint="-0.24994659260841701"/>
      </top>
      <bottom style="thin">
        <color theme="0" tint="-0.14996795556505021"/>
      </bottom>
      <diagonal/>
    </border>
    <border>
      <left/>
      <right/>
      <top style="thick">
        <color theme="0" tint="-0.24994659260841701"/>
      </top>
      <bottom/>
      <diagonal/>
    </border>
  </borders>
  <cellStyleXfs count="6">
    <xf numFmtId="0" fontId="0" fillId="0" borderId="0"/>
    <xf numFmtId="0" fontId="5" fillId="2" borderId="1" applyNumberFormat="0" applyAlignment="0">
      <alignment horizontal="left" indent="1"/>
    </xf>
    <xf numFmtId="0" fontId="5" fillId="3" borderId="1">
      <alignment horizontal="left" indent="1"/>
    </xf>
    <xf numFmtId="0" fontId="6" fillId="4" borderId="0" applyNumberFormat="0" applyBorder="0" applyAlignment="0" applyProtection="0"/>
    <xf numFmtId="0" fontId="7" fillId="0" borderId="0" applyNumberFormat="0" applyFill="0" applyBorder="0" applyAlignment="0" applyProtection="0"/>
    <xf numFmtId="9" fontId="4" fillId="0" borderId="0" applyFont="0" applyFill="0" applyBorder="0" applyAlignment="0" applyProtection="0"/>
  </cellStyleXfs>
  <cellXfs count="104">
    <xf numFmtId="0" fontId="0" fillId="0" borderId="0" xfId="0"/>
    <xf numFmtId="0" fontId="8" fillId="5" borderId="0" xfId="0" applyFont="1" applyFill="1"/>
    <xf numFmtId="0" fontId="0" fillId="0" borderId="0" xfId="0"/>
    <xf numFmtId="164" fontId="8" fillId="5" borderId="0" xfId="3" applyNumberFormat="1" applyFont="1" applyFill="1" applyBorder="1" applyAlignment="1">
      <alignment horizontal="center"/>
    </xf>
    <xf numFmtId="164" fontId="8" fillId="5" borderId="0" xfId="0" applyNumberFormat="1" applyFont="1" applyFill="1" applyBorder="1" applyAlignment="1">
      <alignment horizontal="center"/>
    </xf>
    <xf numFmtId="164" fontId="8" fillId="5" borderId="5" xfId="0" applyNumberFormat="1" applyFont="1" applyFill="1" applyBorder="1" applyAlignment="1">
      <alignment horizontal="center"/>
    </xf>
    <xf numFmtId="0" fontId="0" fillId="0" borderId="0" xfId="0" applyBorder="1" applyProtection="1">
      <protection locked="0"/>
    </xf>
    <xf numFmtId="14" fontId="8" fillId="0" borderId="0" xfId="0" applyNumberFormat="1" applyFont="1" applyBorder="1" applyProtection="1">
      <protection locked="0"/>
    </xf>
    <xf numFmtId="14" fontId="8" fillId="0" borderId="5" xfId="0" applyNumberFormat="1" applyFont="1" applyBorder="1" applyProtection="1">
      <protection locked="0"/>
    </xf>
    <xf numFmtId="0" fontId="8" fillId="0" borderId="0" xfId="0" applyFont="1" applyProtection="1">
      <protection locked="0"/>
    </xf>
    <xf numFmtId="0" fontId="0" fillId="0" borderId="0" xfId="0" applyProtection="1">
      <protection locked="0"/>
    </xf>
    <xf numFmtId="0" fontId="8" fillId="8" borderId="2" xfId="0" applyFont="1" applyFill="1" applyBorder="1" applyAlignment="1" applyProtection="1">
      <alignment horizontal="center" vertical="center"/>
      <protection locked="0"/>
    </xf>
    <xf numFmtId="0" fontId="0" fillId="0" borderId="7" xfId="0" applyBorder="1" applyProtection="1">
      <protection locked="0"/>
    </xf>
    <xf numFmtId="14" fontId="8" fillId="0" borderId="7" xfId="0" applyNumberFormat="1" applyFont="1" applyBorder="1" applyProtection="1">
      <protection locked="0"/>
    </xf>
    <xf numFmtId="14" fontId="8" fillId="0" borderId="8" xfId="0" applyNumberFormat="1" applyFont="1" applyBorder="1" applyProtection="1">
      <protection locked="0"/>
    </xf>
    <xf numFmtId="0" fontId="0" fillId="0" borderId="0" xfId="0" applyAlignment="1">
      <alignment vertical="center"/>
    </xf>
    <xf numFmtId="0" fontId="0" fillId="0" borderId="0" xfId="0" applyAlignment="1">
      <alignment vertical="center" wrapText="1"/>
    </xf>
    <xf numFmtId="0" fontId="0" fillId="0" borderId="0" xfId="0" applyAlignment="1">
      <alignment wrapText="1"/>
    </xf>
    <xf numFmtId="0" fontId="8" fillId="0" borderId="0" xfId="0" applyFont="1" applyAlignment="1">
      <alignment vertical="center" wrapText="1"/>
    </xf>
    <xf numFmtId="0" fontId="0" fillId="8" borderId="0" xfId="0" applyFill="1"/>
    <xf numFmtId="0" fontId="13" fillId="7" borderId="0" xfId="0" applyFont="1" applyFill="1" applyAlignment="1">
      <alignment vertical="center"/>
    </xf>
    <xf numFmtId="0" fontId="0" fillId="7" borderId="0" xfId="0" applyFill="1" applyAlignment="1">
      <alignment vertical="center"/>
    </xf>
    <xf numFmtId="0" fontId="0" fillId="10" borderId="0" xfId="0" applyFill="1"/>
    <xf numFmtId="14" fontId="0" fillId="0" borderId="0" xfId="0" applyNumberFormat="1"/>
    <xf numFmtId="9" fontId="0" fillId="0" borderId="0" xfId="0" applyNumberFormat="1"/>
    <xf numFmtId="0" fontId="8" fillId="6" borderId="12" xfId="0" applyFont="1" applyFill="1" applyBorder="1" applyProtection="1">
      <protection locked="0"/>
    </xf>
    <xf numFmtId="14" fontId="8" fillId="6" borderId="12" xfId="0" applyNumberFormat="1" applyFont="1" applyFill="1" applyBorder="1" applyAlignment="1" applyProtection="1">
      <alignment horizontal="center"/>
      <protection locked="0"/>
    </xf>
    <xf numFmtId="9" fontId="8" fillId="6" borderId="12" xfId="5" applyFont="1" applyFill="1" applyBorder="1" applyAlignment="1" applyProtection="1">
      <alignment horizontal="center"/>
      <protection locked="0"/>
    </xf>
    <xf numFmtId="0" fontId="8" fillId="6" borderId="12" xfId="5" applyNumberFormat="1" applyFont="1" applyFill="1" applyBorder="1" applyAlignment="1" applyProtection="1">
      <alignment horizontal="center"/>
      <protection locked="0"/>
    </xf>
    <xf numFmtId="0" fontId="19" fillId="5" borderId="0" xfId="0" applyFont="1" applyFill="1" applyBorder="1" applyAlignment="1">
      <alignment vertical="center"/>
    </xf>
    <xf numFmtId="0" fontId="19" fillId="5" borderId="0" xfId="0" applyFont="1" applyFill="1" applyBorder="1" applyAlignment="1">
      <alignment horizontal="center" vertical="center"/>
    </xf>
    <xf numFmtId="0" fontId="8" fillId="6" borderId="12" xfId="0" applyNumberFormat="1" applyFont="1" applyFill="1" applyBorder="1" applyAlignment="1" applyProtection="1">
      <alignment horizontal="center"/>
      <protection locked="0"/>
    </xf>
    <xf numFmtId="0" fontId="0" fillId="3" borderId="0" xfId="0" applyFill="1" applyBorder="1" applyProtection="1">
      <protection locked="0"/>
    </xf>
    <xf numFmtId="0" fontId="0" fillId="3" borderId="4" xfId="0" applyFill="1" applyBorder="1"/>
    <xf numFmtId="14" fontId="9" fillId="3" borderId="0" xfId="0" applyNumberFormat="1" applyFont="1" applyFill="1" applyBorder="1" applyAlignment="1">
      <alignment horizontal="center" vertical="center"/>
    </xf>
    <xf numFmtId="0" fontId="8" fillId="8" borderId="0" xfId="0" applyFont="1" applyFill="1" applyBorder="1" applyAlignment="1" applyProtection="1">
      <alignment horizontal="center" vertical="center"/>
      <protection locked="0"/>
    </xf>
    <xf numFmtId="14" fontId="11" fillId="3" borderId="0" xfId="0" applyNumberFormat="1" applyFont="1" applyFill="1" applyBorder="1" applyAlignment="1">
      <alignment horizontal="center"/>
    </xf>
    <xf numFmtId="0" fontId="8" fillId="6" borderId="13" xfId="5" applyNumberFormat="1" applyFont="1" applyFill="1" applyBorder="1" applyAlignment="1" applyProtection="1">
      <alignment horizontal="center"/>
      <protection locked="0"/>
    </xf>
    <xf numFmtId="0" fontId="0" fillId="0" borderId="0" xfId="0" applyFill="1" applyBorder="1"/>
    <xf numFmtId="0" fontId="19" fillId="5" borderId="0" xfId="0" applyFont="1" applyFill="1" applyBorder="1" applyAlignment="1">
      <alignment horizontal="left" vertical="center" indent="1"/>
    </xf>
    <xf numFmtId="0" fontId="8" fillId="6" borderId="12" xfId="0" applyFont="1" applyFill="1" applyBorder="1" applyAlignment="1" applyProtection="1">
      <alignment horizontal="left" indent="1"/>
      <protection locked="0"/>
    </xf>
    <xf numFmtId="0" fontId="8" fillId="5" borderId="0" xfId="0" applyFont="1" applyFill="1" applyBorder="1" applyAlignment="1" applyProtection="1">
      <alignment horizontal="left" indent="1"/>
      <protection locked="0"/>
    </xf>
    <xf numFmtId="0" fontId="0" fillId="0" borderId="0" xfId="0" applyAlignment="1">
      <alignment horizontal="left" indent="1"/>
    </xf>
    <xf numFmtId="0" fontId="0" fillId="0" borderId="14" xfId="0" applyBorder="1"/>
    <xf numFmtId="0" fontId="0" fillId="9" borderId="15" xfId="0" applyFill="1" applyBorder="1"/>
    <xf numFmtId="14" fontId="11" fillId="9" borderId="14" xfId="0" applyNumberFormat="1" applyFont="1" applyFill="1" applyBorder="1" applyAlignment="1">
      <alignment horizontal="center"/>
    </xf>
    <xf numFmtId="0" fontId="8" fillId="0" borderId="14" xfId="0" applyFont="1" applyBorder="1"/>
    <xf numFmtId="14" fontId="12" fillId="6" borderId="6" xfId="0" applyNumberFormat="1" applyFont="1" applyFill="1" applyBorder="1" applyAlignment="1" applyProtection="1">
      <alignment horizontal="left" indent="1"/>
      <protection locked="0"/>
    </xf>
    <xf numFmtId="0" fontId="10" fillId="15" borderId="14" xfId="0" applyFont="1" applyFill="1" applyBorder="1" applyAlignment="1">
      <alignment vertical="center"/>
    </xf>
    <xf numFmtId="0" fontId="10" fillId="15" borderId="14" xfId="0" applyFont="1" applyFill="1" applyBorder="1" applyAlignment="1">
      <alignment horizontal="left" vertical="center" indent="1"/>
    </xf>
    <xf numFmtId="0" fontId="10" fillId="15" borderId="14" xfId="0" applyFont="1" applyFill="1" applyBorder="1" applyAlignment="1">
      <alignment horizontal="center" vertical="center"/>
    </xf>
    <xf numFmtId="0" fontId="10" fillId="15" borderId="16" xfId="0" applyFont="1" applyFill="1" applyBorder="1" applyAlignment="1">
      <alignment horizontal="center" vertical="center"/>
    </xf>
    <xf numFmtId="166" fontId="24" fillId="16" borderId="17" xfId="3" applyNumberFormat="1" applyFont="1" applyFill="1" applyBorder="1" applyAlignment="1">
      <alignment horizontal="center" vertical="center"/>
    </xf>
    <xf numFmtId="166" fontId="24" fillId="16" borderId="18" xfId="0" applyNumberFormat="1" applyFont="1" applyFill="1" applyBorder="1" applyAlignment="1">
      <alignment horizontal="center" vertical="center"/>
    </xf>
    <xf numFmtId="166" fontId="24" fillId="16" borderId="18" xfId="3" applyNumberFormat="1" applyFont="1" applyFill="1" applyBorder="1" applyAlignment="1">
      <alignment horizontal="center" vertical="center"/>
    </xf>
    <xf numFmtId="166" fontId="24" fillId="16" borderId="19" xfId="0" applyNumberFormat="1" applyFont="1" applyFill="1" applyBorder="1" applyAlignment="1">
      <alignment horizontal="center" vertical="center"/>
    </xf>
    <xf numFmtId="0" fontId="0" fillId="7" borderId="4" xfId="0" applyFill="1" applyBorder="1" applyProtection="1">
      <protection locked="0"/>
    </xf>
    <xf numFmtId="0" fontId="0" fillId="7" borderId="0" xfId="0" applyFill="1" applyBorder="1" applyProtection="1">
      <protection locked="0"/>
    </xf>
    <xf numFmtId="0" fontId="0" fillId="7" borderId="0" xfId="0" applyFill="1" applyProtection="1">
      <protection locked="0"/>
    </xf>
    <xf numFmtId="0" fontId="0" fillId="7" borderId="0" xfId="0" applyFill="1" applyBorder="1" applyAlignment="1" applyProtection="1">
      <protection locked="0"/>
    </xf>
    <xf numFmtId="14" fontId="12" fillId="6" borderId="22" xfId="0" applyNumberFormat="1" applyFont="1" applyFill="1" applyBorder="1" applyAlignment="1" applyProtection="1">
      <alignment horizontal="left" indent="1"/>
      <protection locked="0"/>
    </xf>
    <xf numFmtId="0" fontId="0" fillId="7" borderId="23" xfId="0" applyFill="1" applyBorder="1" applyProtection="1">
      <protection locked="0"/>
    </xf>
    <xf numFmtId="165" fontId="27" fillId="7" borderId="0" xfId="0" applyNumberFormat="1" applyFont="1" applyFill="1" applyBorder="1" applyAlignment="1" applyProtection="1">
      <alignment horizontal="left" indent="1"/>
      <protection locked="0"/>
    </xf>
    <xf numFmtId="9" fontId="27" fillId="7" borderId="0" xfId="5" applyFont="1" applyFill="1" applyBorder="1" applyAlignment="1" applyProtection="1">
      <alignment horizontal="left" indent="1"/>
      <protection locked="0"/>
    </xf>
    <xf numFmtId="0" fontId="27" fillId="7" borderId="4" xfId="0" applyFont="1" applyFill="1" applyBorder="1" applyAlignment="1" applyProtection="1">
      <alignment horizontal="left" indent="5"/>
      <protection locked="0"/>
    </xf>
    <xf numFmtId="0" fontId="28" fillId="7" borderId="0" xfId="0" applyFont="1" applyFill="1" applyBorder="1" applyProtection="1">
      <protection locked="0"/>
    </xf>
    <xf numFmtId="0" fontId="26" fillId="15" borderId="4" xfId="0" applyFont="1" applyFill="1" applyBorder="1" applyAlignment="1" applyProtection="1">
      <alignment horizontal="left" vertical="center" indent="1"/>
      <protection locked="0"/>
    </xf>
    <xf numFmtId="0" fontId="9" fillId="15" borderId="0" xfId="0" applyFont="1" applyFill="1" applyBorder="1" applyAlignment="1" applyProtection="1">
      <alignment horizontal="center" vertical="center"/>
      <protection locked="0"/>
    </xf>
    <xf numFmtId="0" fontId="22" fillId="13" borderId="4" xfId="0" applyFont="1" applyFill="1" applyBorder="1" applyAlignment="1" applyProtection="1">
      <alignment horizontal="left" vertical="center" indent="1"/>
      <protection locked="0"/>
    </xf>
    <xf numFmtId="0" fontId="22" fillId="13" borderId="4" xfId="0" applyFont="1" applyFill="1" applyBorder="1" applyAlignment="1" applyProtection="1">
      <alignment horizontal="left" vertical="center" indent="8"/>
      <protection locked="0"/>
    </xf>
    <xf numFmtId="1" fontId="29" fillId="13" borderId="0" xfId="0" applyNumberFormat="1" applyFont="1" applyFill="1" applyBorder="1" applyAlignment="1" applyProtection="1">
      <alignment horizontal="center" vertical="center"/>
      <protection locked="0"/>
    </xf>
    <xf numFmtId="1" fontId="30" fillId="13" borderId="0" xfId="0" applyNumberFormat="1" applyFont="1" applyFill="1" applyBorder="1" applyAlignment="1" applyProtection="1">
      <alignment horizontal="center" vertical="center"/>
      <protection locked="0"/>
    </xf>
    <xf numFmtId="0" fontId="31" fillId="14" borderId="0" xfId="0" applyFont="1" applyFill="1" applyBorder="1" applyAlignment="1" applyProtection="1">
      <protection locked="0"/>
    </xf>
    <xf numFmtId="0" fontId="18" fillId="13" borderId="9" xfId="0" applyFont="1" applyFill="1" applyBorder="1" applyAlignment="1" applyProtection="1">
      <alignment horizontal="left"/>
    </xf>
    <xf numFmtId="0" fontId="25" fillId="9" borderId="14" xfId="0" applyFont="1" applyFill="1" applyBorder="1" applyAlignment="1">
      <alignment horizontal="center" vertical="center" wrapText="1"/>
    </xf>
    <xf numFmtId="9" fontId="28" fillId="7" borderId="0" xfId="0" applyNumberFormat="1" applyFont="1" applyFill="1" applyBorder="1" applyAlignment="1" applyProtection="1">
      <alignment horizontal="left"/>
      <protection locked="0"/>
    </xf>
    <xf numFmtId="0" fontId="13" fillId="13" borderId="0" xfId="0" applyFont="1" applyFill="1"/>
    <xf numFmtId="0" fontId="10" fillId="3" borderId="0" xfId="0" applyFont="1" applyFill="1" applyBorder="1" applyAlignment="1">
      <alignment vertical="center"/>
    </xf>
    <xf numFmtId="0" fontId="10" fillId="3" borderId="0" xfId="0" applyFont="1" applyFill="1" applyBorder="1" applyAlignment="1">
      <alignment horizontal="center" vertical="center"/>
    </xf>
    <xf numFmtId="0" fontId="33" fillId="7" borderId="0" xfId="0" applyFont="1" applyFill="1"/>
    <xf numFmtId="0" fontId="14" fillId="7" borderId="0" xfId="0" applyFont="1" applyFill="1" applyAlignment="1">
      <alignment horizontal="left" vertical="center"/>
    </xf>
    <xf numFmtId="0" fontId="34" fillId="7" borderId="0" xfId="0" applyFont="1" applyFill="1" applyAlignment="1">
      <alignment horizontal="center" vertical="center"/>
    </xf>
    <xf numFmtId="0" fontId="35" fillId="7" borderId="0" xfId="0" applyFont="1" applyFill="1" applyAlignment="1">
      <alignment horizontal="center" vertical="top"/>
    </xf>
    <xf numFmtId="0" fontId="15" fillId="7" borderId="0" xfId="4" applyFont="1" applyFill="1" applyAlignment="1">
      <alignment horizontal="left" vertical="center"/>
    </xf>
    <xf numFmtId="0" fontId="32" fillId="7" borderId="0" xfId="0" applyFont="1" applyFill="1" applyAlignment="1">
      <alignment horizontal="center" vertical="center"/>
    </xf>
    <xf numFmtId="0" fontId="0" fillId="8" borderId="0" xfId="0" applyFill="1" applyAlignment="1">
      <alignment horizontal="left" vertical="center" wrapText="1" indent="1"/>
    </xf>
    <xf numFmtId="0" fontId="17" fillId="11" borderId="0" xfId="0" applyFont="1" applyFill="1" applyAlignment="1">
      <alignment horizontal="left" vertical="center" wrapText="1"/>
    </xf>
    <xf numFmtId="0" fontId="32" fillId="7" borderId="0" xfId="0" applyFont="1" applyFill="1" applyAlignment="1">
      <alignment horizontal="center" vertical="center" wrapText="1"/>
    </xf>
    <xf numFmtId="0" fontId="16" fillId="12" borderId="0" xfId="0" applyFont="1" applyFill="1" applyAlignment="1">
      <alignment horizontal="left" vertical="center" wrapText="1" indent="3"/>
    </xf>
    <xf numFmtId="0" fontId="0" fillId="7" borderId="4" xfId="0" applyFill="1" applyBorder="1" applyAlignment="1" applyProtection="1">
      <alignment horizontal="left" indent="1"/>
      <protection locked="0"/>
    </xf>
    <xf numFmtId="0" fontId="0" fillId="7" borderId="0" xfId="0" applyFill="1" applyBorder="1" applyAlignment="1" applyProtection="1">
      <alignment horizontal="left" indent="1"/>
      <protection locked="0"/>
    </xf>
    <xf numFmtId="14" fontId="9" fillId="9" borderId="14" xfId="0" applyNumberFormat="1" applyFont="1" applyFill="1" applyBorder="1" applyAlignment="1">
      <alignment horizontal="center" vertical="center"/>
    </xf>
    <xf numFmtId="0" fontId="0" fillId="7" borderId="20" xfId="0" applyFill="1" applyBorder="1" applyAlignment="1" applyProtection="1">
      <alignment horizontal="left" indent="3"/>
      <protection locked="0"/>
    </xf>
    <xf numFmtId="0" fontId="0" fillId="7" borderId="21" xfId="0" applyFill="1" applyBorder="1" applyAlignment="1" applyProtection="1">
      <alignment horizontal="left" indent="3"/>
      <protection locked="0"/>
    </xf>
    <xf numFmtId="0" fontId="0" fillId="7" borderId="4" xfId="0" applyFill="1" applyBorder="1" applyAlignment="1" applyProtection="1">
      <alignment horizontal="left" indent="3"/>
      <protection locked="0"/>
    </xf>
    <xf numFmtId="0" fontId="0" fillId="7" borderId="3" xfId="0" applyFill="1" applyBorder="1" applyAlignment="1" applyProtection="1">
      <alignment horizontal="left" indent="3"/>
      <protection locked="0"/>
    </xf>
    <xf numFmtId="0" fontId="0" fillId="7" borderId="0" xfId="0" applyFill="1" applyBorder="1" applyAlignment="1" applyProtection="1">
      <alignment horizontal="left" indent="3"/>
      <protection locked="0"/>
    </xf>
    <xf numFmtId="0" fontId="23" fillId="0" borderId="0" xfId="0" applyFont="1" applyAlignment="1">
      <alignment horizontal="left" vertical="center"/>
    </xf>
    <xf numFmtId="14" fontId="12" fillId="6" borderId="10" xfId="0" applyNumberFormat="1" applyFont="1" applyFill="1" applyBorder="1" applyAlignment="1" applyProtection="1">
      <alignment horizontal="center"/>
      <protection locked="0"/>
    </xf>
    <xf numFmtId="14" fontId="12" fillId="6" borderId="11" xfId="0" applyNumberFormat="1" applyFont="1" applyFill="1" applyBorder="1" applyAlignment="1" applyProtection="1">
      <alignment horizontal="center"/>
      <protection locked="0"/>
    </xf>
    <xf numFmtId="0" fontId="18" fillId="13" borderId="9" xfId="0" applyFont="1" applyFill="1" applyBorder="1" applyAlignment="1" applyProtection="1">
      <alignment horizontal="left"/>
    </xf>
    <xf numFmtId="0" fontId="18" fillId="13" borderId="7" xfId="0" applyFont="1" applyFill="1" applyBorder="1" applyAlignment="1" applyProtection="1">
      <alignment horizontal="left"/>
    </xf>
    <xf numFmtId="0" fontId="0" fillId="17" borderId="0" xfId="0" applyFill="1"/>
    <xf numFmtId="0" fontId="32" fillId="8" borderId="0" xfId="0" applyFont="1" applyFill="1" applyAlignment="1">
      <alignment horizontal="left" vertical="center" wrapText="1" indent="1"/>
    </xf>
  </cellXfs>
  <cellStyles count="6">
    <cellStyle name="Day Header 1" xfId="1"/>
    <cellStyle name="Day Header 2" xfId="2"/>
    <cellStyle name="Good" xfId="3" builtinId="26"/>
    <cellStyle name="Hyperlink" xfId="4" builtinId="8"/>
    <cellStyle name="Normal" xfId="0" builtinId="0"/>
    <cellStyle name="Percent" xfId="5" builtinId="5"/>
  </cellStyles>
  <dxfs count="9">
    <dxf>
      <numFmt numFmtId="13" formatCode="0%"/>
    </dxf>
    <dxf>
      <numFmt numFmtId="19" formatCode="m/d/yyyy"/>
    </dxf>
    <dxf>
      <border outline="0">
        <top style="thin">
          <color theme="2" tint="-9.9887081514938816E-2"/>
        </top>
      </border>
    </dxf>
    <dxf>
      <font>
        <b/>
        <i val="0"/>
        <strike val="0"/>
        <condense val="0"/>
        <extend val="0"/>
        <outline val="0"/>
        <shadow val="0"/>
        <u val="none"/>
        <vertAlign val="baseline"/>
        <sz val="10"/>
        <color theme="0"/>
        <name val="Calibri"/>
        <scheme val="minor"/>
      </font>
      <fill>
        <patternFill patternType="solid">
          <fgColor indexed="64"/>
          <bgColor theme="4"/>
        </patternFill>
      </fill>
      <alignment horizontal="center" vertical="center" textRotation="0" wrapText="0" indent="0" justifyLastLine="0" shrinkToFit="0" readingOrder="0"/>
    </dxf>
    <dxf>
      <font>
        <color theme="2"/>
      </font>
    </dxf>
    <dxf>
      <fill>
        <patternFill>
          <bgColor rgb="FFFF7C80"/>
        </patternFill>
      </fill>
      <border>
        <top style="thin">
          <color theme="0"/>
        </top>
        <bottom style="thin">
          <color theme="0"/>
        </bottom>
      </border>
    </dxf>
    <dxf>
      <fill>
        <patternFill patternType="solid">
          <fgColor auto="1"/>
          <bgColor rgb="FF00CC99"/>
        </patternFill>
      </fill>
      <border>
        <top style="thin">
          <color theme="0"/>
        </top>
        <bottom style="thin">
          <color theme="0"/>
        </bottom>
      </border>
    </dxf>
    <dxf>
      <fill>
        <patternFill>
          <bgColor rgb="FFFF7C80"/>
        </patternFill>
      </fill>
      <border>
        <top style="thin">
          <color theme="0"/>
        </top>
        <bottom style="thin">
          <color theme="0"/>
        </bottom>
      </border>
    </dxf>
    <dxf>
      <fill>
        <patternFill patternType="solid">
          <fgColor auto="1"/>
          <bgColor rgb="FF00CC99"/>
        </patternFill>
      </fill>
      <border>
        <top style="thin">
          <color theme="0"/>
        </top>
        <bottom style="thin">
          <color theme="0"/>
        </bottom>
      </border>
    </dxf>
  </dxfs>
  <tableStyles count="0" defaultTableStyle="TableStyleMedium2" defaultPivotStyle="PivotStyleLight16"/>
  <colors>
    <mruColors>
      <color rgb="FF00CC99"/>
      <color rgb="FFFF5050"/>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37037037037035E-2"/>
          <c:y val="2.2822251385243512E-2"/>
          <c:w val="0.95370370370370372"/>
          <c:h val="0.99934820647419076"/>
        </c:manualLayout>
      </c:layout>
      <c:doughnutChart>
        <c:varyColors val="1"/>
        <c:ser>
          <c:idx val="0"/>
          <c:order val="0"/>
          <c:spPr>
            <a:solidFill>
              <a:srgbClr val="FF7C80"/>
            </a:solidFill>
            <a:scene3d>
              <a:camera prst="orthographicFront"/>
              <a:lightRig rig="threePt" dir="t"/>
            </a:scene3d>
            <a:sp3d>
              <a:bevelT w="190500" h="38100"/>
            </a:sp3d>
          </c:spPr>
          <c:dPt>
            <c:idx val="0"/>
            <c:bubble3D val="0"/>
            <c:spPr>
              <a:solidFill>
                <a:srgbClr val="00CC99"/>
              </a:solidFill>
              <a:scene3d>
                <a:camera prst="orthographicFront"/>
                <a:lightRig rig="threePt" dir="t"/>
              </a:scene3d>
              <a:sp3d>
                <a:bevelT w="190500" h="38100"/>
              </a:sp3d>
            </c:spPr>
          </c:dPt>
          <c:dPt>
            <c:idx val="1"/>
            <c:bubble3D val="0"/>
          </c:dPt>
          <c:val>
            <c:numRef>
              <c:f>'Project Plan Gantt'!$E$9:$E$10</c:f>
              <c:numCache>
                <c:formatCode>0%</c:formatCode>
                <c:ptCount val="2"/>
                <c:pt idx="0">
                  <c:v>0.40650000000000003</c:v>
                </c:pt>
                <c:pt idx="1">
                  <c:v>0.59349999999999992</c:v>
                </c:pt>
              </c:numCache>
            </c:numRef>
          </c:val>
        </c:ser>
        <c:dLbls>
          <c:showLegendKey val="0"/>
          <c:showVal val="0"/>
          <c:showCatName val="0"/>
          <c:showSerName val="0"/>
          <c:showPercent val="0"/>
          <c:showBubbleSize val="0"/>
          <c:showLeaderLines val="1"/>
        </c:dLbls>
        <c:firstSliceAng val="0"/>
        <c:holeSize val="50"/>
      </c:doughnutChart>
    </c:plotArea>
    <c:plotVisOnly val="1"/>
    <c:dispBlanksAs val="gap"/>
    <c:showDLblsOverMax val="0"/>
  </c:chart>
  <c:spPr>
    <a:noFill/>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Scroll" dx="16" fmlaLink="$F$15" horiz="1" max="100" page="10" val="0"/>
</file>

<file path=xl/ctrlProps/ctrlProp2.xml><?xml version="1.0" encoding="utf-8"?>
<formControlPr xmlns="http://schemas.microsoft.com/office/spreadsheetml/2009/9/main" objectType="Scroll" dx="16" fmlaLink="$H$2" max="100" page="10" val="0"/>
</file>

<file path=xl/drawings/_rels/drawing1.xml.rels><?xml version="1.0" encoding="UTF-8" standalone="yes"?>
<Relationships xmlns="http://schemas.openxmlformats.org/package/2006/relationships"><Relationship Id="rId3" Type="http://schemas.openxmlformats.org/officeDocument/2006/relationships/hyperlink" Target="https://analysistabs.com/?ref=fxlpt" TargetMode="External"/><Relationship Id="rId2" Type="http://schemas.openxmlformats.org/officeDocument/2006/relationships/hyperlink" Target="https://analysistabs.com/blog/?ref=fxlpt" TargetMode="External"/><Relationship Id="rId1" Type="http://schemas.openxmlformats.org/officeDocument/2006/relationships/hyperlink" Target="https://analysistabs.org/premium/?ref=fxlpt" TargetMode="External"/><Relationship Id="rId6" Type="http://schemas.openxmlformats.org/officeDocument/2006/relationships/hyperlink" Target="#'Advanced Project Plan Template'!A1"/><Relationship Id="rId5" Type="http://schemas.openxmlformats.org/officeDocument/2006/relationships/hyperlink" Target="#'Data Sheet'!A1"/><Relationship Id="rId4" Type="http://schemas.openxmlformats.org/officeDocument/2006/relationships/hyperlink" Target="#'Project Plan'!A1"/></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premium/project-plan-templates/?ref=fxlpt" TargetMode="External"/><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3.png"/><Relationship Id="rId4" Type="http://schemas.openxmlformats.org/officeDocument/2006/relationships/hyperlink" Target="https://analysistabs.org/premium/?ref=fxlpt" TargetMode="External"/></Relationships>
</file>

<file path=xl/drawings/drawing1.xml><?xml version="1.0" encoding="utf-8"?>
<xdr:wsDr xmlns:xdr="http://schemas.openxmlformats.org/drawingml/2006/spreadsheetDrawing" xmlns:a="http://schemas.openxmlformats.org/drawingml/2006/main">
  <xdr:twoCellAnchor>
    <xdr:from>
      <xdr:col>2</xdr:col>
      <xdr:colOff>209551</xdr:colOff>
      <xdr:row>24</xdr:row>
      <xdr:rowOff>447675</xdr:rowOff>
    </xdr:from>
    <xdr:to>
      <xdr:col>4</xdr:col>
      <xdr:colOff>276225</xdr:colOff>
      <xdr:row>25</xdr:row>
      <xdr:rowOff>47625</xdr:rowOff>
    </xdr:to>
    <xdr:sp macro="" textlink="">
      <xdr:nvSpPr>
        <xdr:cNvPr id="2" name="Rounded Rectangle 1">
          <a:hlinkClick xmlns:r="http://schemas.openxmlformats.org/officeDocument/2006/relationships" r:id="rId1" tooltip="View more powerfull templates"/>
          <a:extLst>
            <a:ext uri="{FF2B5EF4-FFF2-40B4-BE49-F238E27FC236}"/>
          </a:extLst>
        </xdr:cNvPr>
        <xdr:cNvSpPr/>
      </xdr:nvSpPr>
      <xdr:spPr>
        <a:xfrm>
          <a:off x="1019176" y="5000625"/>
          <a:ext cx="1590674" cy="314325"/>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Premium Templates</a:t>
          </a:r>
        </a:p>
      </xdr:txBody>
    </xdr:sp>
    <xdr:clientData/>
  </xdr:twoCellAnchor>
  <xdr:twoCellAnchor>
    <xdr:from>
      <xdr:col>4</xdr:col>
      <xdr:colOff>638176</xdr:colOff>
      <xdr:row>24</xdr:row>
      <xdr:rowOff>438150</xdr:rowOff>
    </xdr:from>
    <xdr:to>
      <xdr:col>7</xdr:col>
      <xdr:colOff>142876</xdr:colOff>
      <xdr:row>25</xdr:row>
      <xdr:rowOff>38100</xdr:rowOff>
    </xdr:to>
    <xdr:sp macro="" textlink="">
      <xdr:nvSpPr>
        <xdr:cNvPr id="3" name="Rounded Rectangle 2">
          <a:hlinkClick xmlns:r="http://schemas.openxmlformats.org/officeDocument/2006/relationships" r:id="rId2" tooltip="Visit our Blog to learn Excel, VBA"/>
          <a:extLst>
            <a:ext uri="{FF2B5EF4-FFF2-40B4-BE49-F238E27FC236}"/>
          </a:extLst>
        </xdr:cNvPr>
        <xdr:cNvSpPr/>
      </xdr:nvSpPr>
      <xdr:spPr>
        <a:xfrm>
          <a:off x="2971801" y="4991100"/>
          <a:ext cx="1485900" cy="314325"/>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bg1"/>
              </a:solidFill>
              <a:effectLst/>
              <a:latin typeface="+mn-lt"/>
              <a:ea typeface="+mn-ea"/>
              <a:cs typeface="+mn-cs"/>
            </a:rPr>
            <a:t>Visit Our BLOG</a:t>
          </a:r>
        </a:p>
      </xdr:txBody>
    </xdr:sp>
    <xdr:clientData/>
  </xdr:twoCellAnchor>
  <xdr:twoCellAnchor>
    <xdr:from>
      <xdr:col>7</xdr:col>
      <xdr:colOff>542925</xdr:colOff>
      <xdr:row>24</xdr:row>
      <xdr:rowOff>447675</xdr:rowOff>
    </xdr:from>
    <xdr:to>
      <xdr:col>10</xdr:col>
      <xdr:colOff>352425</xdr:colOff>
      <xdr:row>25</xdr:row>
      <xdr:rowOff>47625</xdr:rowOff>
    </xdr:to>
    <xdr:sp macro="" textlink="">
      <xdr:nvSpPr>
        <xdr:cNvPr id="4" name="Rounded Rectangle 3">
          <a:hlinkClick xmlns:r="http://schemas.openxmlformats.org/officeDocument/2006/relationships" r:id="rId3" tooltip="Visit analysistabs.com"/>
          <a:extLst>
            <a:ext uri="{FF2B5EF4-FFF2-40B4-BE49-F238E27FC236}"/>
          </a:extLst>
        </xdr:cNvPr>
        <xdr:cNvSpPr/>
      </xdr:nvSpPr>
      <xdr:spPr>
        <a:xfrm>
          <a:off x="4857750" y="5000625"/>
          <a:ext cx="1638300" cy="314325"/>
        </a:xfrm>
        <a:prstGeom prst="roundRect">
          <a:avLst>
            <a:gd name="adj" fmla="val 6794"/>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i="0">
              <a:solidFill>
                <a:schemeClr val="bg1"/>
              </a:solidFill>
              <a:effectLst/>
              <a:latin typeface="+mn-lt"/>
              <a:ea typeface="+mn-ea"/>
              <a:cs typeface="+mn-cs"/>
            </a:rPr>
            <a:t>ANALYSISTABS.COM</a:t>
          </a:r>
        </a:p>
      </xdr:txBody>
    </xdr:sp>
    <xdr:clientData/>
  </xdr:twoCellAnchor>
  <xdr:twoCellAnchor>
    <xdr:from>
      <xdr:col>9</xdr:col>
      <xdr:colOff>38101</xdr:colOff>
      <xdr:row>0</xdr:row>
      <xdr:rowOff>66675</xdr:rowOff>
    </xdr:from>
    <xdr:to>
      <xdr:col>11</xdr:col>
      <xdr:colOff>647701</xdr:colOff>
      <xdr:row>1</xdr:row>
      <xdr:rowOff>0</xdr:rowOff>
    </xdr:to>
    <xdr:sp macro="" textlink="">
      <xdr:nvSpPr>
        <xdr:cNvPr id="5" name="Rounded Rectangle 4">
          <a:hlinkClick xmlns:r="http://schemas.openxmlformats.org/officeDocument/2006/relationships" r:id="rId4" tooltip="View Project Gantt."/>
          <a:extLst>
            <a:ext uri="{FF2B5EF4-FFF2-40B4-BE49-F238E27FC236}"/>
          </a:extLst>
        </xdr:cNvPr>
        <xdr:cNvSpPr/>
      </xdr:nvSpPr>
      <xdr:spPr>
        <a:xfrm>
          <a:off x="5505451" y="66675"/>
          <a:ext cx="1828800" cy="352425"/>
        </a:xfrm>
        <a:prstGeom prst="roundRect">
          <a:avLst>
            <a:gd name="adj" fmla="val 6794"/>
          </a:avLst>
        </a:prstGeom>
        <a:solidFill>
          <a:schemeClr val="tx2">
            <a:lumMod val="20000"/>
            <a:lumOff val="80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Project Gantt. </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9</xdr:col>
      <xdr:colOff>38101</xdr:colOff>
      <xdr:row>1</xdr:row>
      <xdr:rowOff>66675</xdr:rowOff>
    </xdr:from>
    <xdr:to>
      <xdr:col>11</xdr:col>
      <xdr:colOff>647701</xdr:colOff>
      <xdr:row>1</xdr:row>
      <xdr:rowOff>419100</xdr:rowOff>
    </xdr:to>
    <xdr:sp macro="" textlink="">
      <xdr:nvSpPr>
        <xdr:cNvPr id="7" name="Rounded Rectangle 6">
          <a:hlinkClick xmlns:r="http://schemas.openxmlformats.org/officeDocument/2006/relationships" r:id="rId5" tooltip="Goto Data Sheet"/>
          <a:extLst>
            <a:ext uri="{FF2B5EF4-FFF2-40B4-BE49-F238E27FC236}"/>
          </a:extLst>
        </xdr:cNvPr>
        <xdr:cNvSpPr/>
      </xdr:nvSpPr>
      <xdr:spPr>
        <a:xfrm>
          <a:off x="5505451" y="485775"/>
          <a:ext cx="1828800" cy="352425"/>
        </a:xfrm>
        <a:prstGeom prst="roundRect">
          <a:avLst>
            <a:gd name="adj" fmla="val 6794"/>
          </a:avLst>
        </a:prstGeom>
        <a:solidFill>
          <a:schemeClr val="tx2">
            <a:lumMod val="20000"/>
            <a:lumOff val="80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Data Sheet</a:t>
          </a:r>
          <a:r>
            <a:rPr lang="en-US" sz="1200" b="1" i="0">
              <a:solidFill>
                <a:schemeClr val="tx2"/>
              </a:solidFill>
              <a:effectLst/>
              <a:latin typeface="Webdings" panose="05030102010509060703" pitchFamily="18" charset="2"/>
              <a:ea typeface="+mn-ea"/>
              <a:cs typeface="+mn-cs"/>
            </a:rPr>
            <a:t>4</a:t>
          </a:r>
        </a:p>
      </xdr:txBody>
    </xdr:sp>
    <xdr:clientData/>
  </xdr:twoCellAnchor>
  <xdr:twoCellAnchor>
    <xdr:from>
      <xdr:col>9</xdr:col>
      <xdr:colOff>38099</xdr:colOff>
      <xdr:row>1</xdr:row>
      <xdr:rowOff>485775</xdr:rowOff>
    </xdr:from>
    <xdr:to>
      <xdr:col>11</xdr:col>
      <xdr:colOff>647699</xdr:colOff>
      <xdr:row>1</xdr:row>
      <xdr:rowOff>838200</xdr:rowOff>
    </xdr:to>
    <xdr:sp macro="" textlink="">
      <xdr:nvSpPr>
        <xdr:cNvPr id="9" name="Rounded Rectangle 8">
          <a:hlinkClick xmlns:r="http://schemas.openxmlformats.org/officeDocument/2006/relationships" r:id="rId6" tooltip="Goto Data Sheet"/>
          <a:extLst>
            <a:ext uri="{FF2B5EF4-FFF2-40B4-BE49-F238E27FC236}"/>
          </a:extLst>
        </xdr:cNvPr>
        <xdr:cNvSpPr/>
      </xdr:nvSpPr>
      <xdr:spPr>
        <a:xfrm>
          <a:off x="5505449" y="904875"/>
          <a:ext cx="1828800" cy="352425"/>
        </a:xfrm>
        <a:prstGeom prst="roundRect">
          <a:avLst>
            <a:gd name="adj" fmla="val 6794"/>
          </a:avLst>
        </a:prstGeom>
        <a:solidFill>
          <a:schemeClr val="tx2">
            <a:lumMod val="20000"/>
            <a:lumOff val="80000"/>
          </a:schemeClr>
        </a:solidFill>
        <a:ln>
          <a:noFill/>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i="0">
              <a:solidFill>
                <a:schemeClr val="tx2"/>
              </a:solidFill>
              <a:effectLst/>
              <a:latin typeface="+mn-lt"/>
              <a:ea typeface="+mn-ea"/>
              <a:cs typeface="+mn-cs"/>
            </a:rPr>
            <a:t>Advanced Templates</a:t>
          </a:r>
          <a:r>
            <a:rPr lang="en-US" sz="1200" b="1" i="0">
              <a:solidFill>
                <a:schemeClr val="tx2"/>
              </a:solidFill>
              <a:effectLst/>
              <a:latin typeface="Webdings" panose="05030102010509060703" pitchFamily="18" charset="2"/>
              <a:ea typeface="+mn-ea"/>
              <a:cs typeface="+mn-cs"/>
            </a:rPr>
            <a:t>4</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381000</xdr:colOff>
      <xdr:row>10</xdr:row>
      <xdr:rowOff>190499</xdr:rowOff>
    </xdr:from>
    <xdr:to>
      <xdr:col>4</xdr:col>
      <xdr:colOff>1478280</xdr:colOff>
      <xdr:row>12</xdr:row>
      <xdr:rowOff>171450</xdr:rowOff>
    </xdr:to>
    <xdr:sp macro="[0]!sbToogleGrid" textlink="">
      <xdr:nvSpPr>
        <xdr:cNvPr id="3" name="Pentagon 2">
          <a:extLst>
            <a:ext uri="{FF2B5EF4-FFF2-40B4-BE49-F238E27FC236}"/>
          </a:extLst>
        </xdr:cNvPr>
        <xdr:cNvSpPr/>
      </xdr:nvSpPr>
      <xdr:spPr>
        <a:xfrm>
          <a:off x="1733550" y="2009774"/>
          <a:ext cx="1097280" cy="371476"/>
        </a:xfrm>
        <a:prstGeom prst="homePlat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38100"/>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100" b="1">
              <a:solidFill>
                <a:schemeClr val="bg1"/>
              </a:solidFill>
            </a:rPr>
            <a:t>Task</a:t>
          </a:r>
          <a:r>
            <a:rPr lang="en-US" sz="1100" b="1" baseline="0">
              <a:solidFill>
                <a:schemeClr val="bg1"/>
              </a:solidFill>
            </a:rPr>
            <a:t> Grid</a:t>
          </a:r>
          <a:endParaRPr lang="en-US" sz="1100" b="1">
            <a:solidFill>
              <a:schemeClr val="bg1"/>
            </a:solidFill>
          </a:endParaRPr>
        </a:p>
      </xdr:txBody>
    </xdr:sp>
    <xdr:clientData/>
  </xdr:twoCellAnchor>
  <xdr:twoCellAnchor>
    <xdr:from>
      <xdr:col>5</xdr:col>
      <xdr:colOff>104775</xdr:colOff>
      <xdr:row>10</xdr:row>
      <xdr:rowOff>190499</xdr:rowOff>
    </xdr:from>
    <xdr:to>
      <xdr:col>5</xdr:col>
      <xdr:colOff>1202055</xdr:colOff>
      <xdr:row>12</xdr:row>
      <xdr:rowOff>171450</xdr:rowOff>
    </xdr:to>
    <xdr:sp macro="[0]!sbToogleGantt" textlink="">
      <xdr:nvSpPr>
        <xdr:cNvPr id="5" name="Pentagon 4">
          <a:extLst>
            <a:ext uri="{FF2B5EF4-FFF2-40B4-BE49-F238E27FC236}"/>
          </a:extLst>
        </xdr:cNvPr>
        <xdr:cNvSpPr/>
      </xdr:nvSpPr>
      <xdr:spPr>
        <a:xfrm>
          <a:off x="3048000" y="2009774"/>
          <a:ext cx="1097280" cy="371476"/>
        </a:xfrm>
        <a:prstGeom prst="homePlate">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38100"/>
        </a:sp3d>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100" b="1">
              <a:solidFill>
                <a:schemeClr val="bg1"/>
              </a:solidFill>
            </a:rPr>
            <a:t>Gantt Chart</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13</xdr:row>
          <xdr:rowOff>180975</xdr:rowOff>
        </xdr:from>
        <xdr:to>
          <xdr:col>5</xdr:col>
          <xdr:colOff>1028700</xdr:colOff>
          <xdr:row>15</xdr:row>
          <xdr:rowOff>66675</xdr:rowOff>
        </xdr:to>
        <xdr:sp macro="" textlink="">
          <xdr:nvSpPr>
            <xdr:cNvPr id="1056" name="Scroll Bar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2</xdr:row>
          <xdr:rowOff>28575</xdr:rowOff>
        </xdr:from>
        <xdr:to>
          <xdr:col>7</xdr:col>
          <xdr:colOff>352425</xdr:colOff>
          <xdr:row>25</xdr:row>
          <xdr:rowOff>133350</xdr:rowOff>
        </xdr:to>
        <xdr:sp macro="" textlink="">
          <xdr:nvSpPr>
            <xdr:cNvPr id="1087" name="Scroll Bar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xdr:twoCellAnchor>
    <xdr:from>
      <xdr:col>5</xdr:col>
      <xdr:colOff>66675</xdr:colOff>
      <xdr:row>2</xdr:row>
      <xdr:rowOff>133350</xdr:rowOff>
    </xdr:from>
    <xdr:to>
      <xdr:col>6</xdr:col>
      <xdr:colOff>95250</xdr:colOff>
      <xdr:row>9</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316230</xdr:colOff>
      <xdr:row>3</xdr:row>
      <xdr:rowOff>173355</xdr:rowOff>
    </xdr:from>
    <xdr:to>
      <xdr:col>5</xdr:col>
      <xdr:colOff>1230630</xdr:colOff>
      <xdr:row>8</xdr:row>
      <xdr:rowOff>135255</xdr:rowOff>
    </xdr:to>
    <xdr:sp macro="" textlink="$E$9:$E$9">
      <xdr:nvSpPr>
        <xdr:cNvPr id="1027" name="Ribbon">
          <a:extLst>
            <a:ext uri="{FF2B5EF4-FFF2-40B4-BE49-F238E27FC236}"/>
          </a:extLst>
        </xdr:cNvPr>
        <xdr:cNvSpPr>
          <a:spLocks/>
        </xdr:cNvSpPr>
      </xdr:nvSpPr>
      <xdr:spPr bwMode="auto">
        <a:xfrm>
          <a:off x="3840480" y="659130"/>
          <a:ext cx="914400" cy="914400"/>
        </a:xfrm>
        <a:prstGeom prst="ellipse">
          <a:avLst/>
        </a:prstGeom>
        <a:gradFill flip="none" rotWithShape="1">
          <a:gsLst>
            <a:gs pos="49000">
              <a:schemeClr val="tx1">
                <a:lumMod val="50000"/>
                <a:lumOff val="50000"/>
                <a:alpha val="90000"/>
              </a:schemeClr>
            </a:gs>
            <a:gs pos="54000">
              <a:schemeClr val="tx1">
                <a:alpha val="14000"/>
              </a:schemeClr>
            </a:gs>
            <a:gs pos="100000">
              <a:schemeClr val="tx2">
                <a:alpha val="24000"/>
              </a:schemeClr>
            </a:gs>
          </a:gsLst>
          <a:path path="circle">
            <a:fillToRect l="50000" t="50000" r="50000" b="50000"/>
          </a:path>
          <a:tileRect/>
        </a:gradFill>
        <a:ln>
          <a:noFill/>
        </a:ln>
      </xdr:spPr>
      <xdr:txBody>
        <a:bodyPr lIns="0" tIns="0" rIns="0" bIns="0" anchor="ctr"/>
        <a:lstStyle/>
        <a:p>
          <a:pPr algn="ctr"/>
          <a:fld id="{FF521F5B-1B51-43E4-A00E-53D9FD9E7D42}" type="TxLink">
            <a:rPr lang="en-US" sz="1800" b="1" i="0" u="none" strike="noStrike">
              <a:solidFill>
                <a:schemeClr val="bg2"/>
              </a:solidFill>
              <a:latin typeface="Calibri"/>
            </a:rPr>
            <a:pPr algn="ctr"/>
            <a:t>41%</a:t>
          </a:fld>
          <a:endParaRPr lang="en-US" sz="1800" b="1">
            <a:solidFill>
              <a:schemeClr val="bg2"/>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89</xdr:row>
      <xdr:rowOff>133350</xdr:rowOff>
    </xdr:from>
    <xdr:to>
      <xdr:col>16</xdr:col>
      <xdr:colOff>19050</xdr:colOff>
      <xdr:row>116</xdr:row>
      <xdr:rowOff>95250</xdr:rowOff>
    </xdr:to>
    <xdr:sp macro="" textlink="">
      <xdr:nvSpPr>
        <xdr:cNvPr id="2" name="Rectangle 1">
          <a:extLst>
            <a:ext uri="{FF2B5EF4-FFF2-40B4-BE49-F238E27FC236}"/>
          </a:extLst>
        </xdr:cNvPr>
        <xdr:cNvSpPr/>
      </xdr:nvSpPr>
      <xdr:spPr>
        <a:xfrm>
          <a:off x="0" y="10991850"/>
          <a:ext cx="9163050" cy="5105400"/>
        </a:xfrm>
        <a:prstGeom prst="rect">
          <a:avLst/>
        </a:prstGeom>
        <a:blipFill>
          <a:blip xmlns:r="http://schemas.openxmlformats.org/officeDocument/2006/relationships" r:embed="rId1"/>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nl-NL"/>
        </a:p>
      </xdr:txBody>
    </xdr:sp>
    <xdr:clientData/>
  </xdr:twoCellAnchor>
  <xdr:twoCellAnchor editAs="oneCell">
    <xdr:from>
      <xdr:col>1</xdr:col>
      <xdr:colOff>485775</xdr:colOff>
      <xdr:row>37</xdr:row>
      <xdr:rowOff>114300</xdr:rowOff>
    </xdr:from>
    <xdr:to>
      <xdr:col>14</xdr:col>
      <xdr:colOff>276225</xdr:colOff>
      <xdr:row>82</xdr:row>
      <xdr:rowOff>161925</xdr:rowOff>
    </xdr:to>
    <xdr:pic>
      <xdr:nvPicPr>
        <xdr:cNvPr id="4140" name="Picture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5775" y="1066800"/>
          <a:ext cx="7715250" cy="862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590550</xdr:colOff>
      <xdr:row>1</xdr:row>
      <xdr:rowOff>19050</xdr:rowOff>
    </xdr:from>
    <xdr:to>
      <xdr:col>11</xdr:col>
      <xdr:colOff>466725</xdr:colOff>
      <xdr:row>4</xdr:row>
      <xdr:rowOff>85725</xdr:rowOff>
    </xdr:to>
    <xdr:sp macro="" textlink="">
      <xdr:nvSpPr>
        <xdr:cNvPr id="5" name="Rectangle 4">
          <a:extLst>
            <a:ext uri="{FF2B5EF4-FFF2-40B4-BE49-F238E27FC236}"/>
          </a:extLst>
        </xdr:cNvPr>
        <xdr:cNvSpPr/>
      </xdr:nvSpPr>
      <xdr:spPr>
        <a:xfrm>
          <a:off x="590550" y="209550"/>
          <a:ext cx="597217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The Most Powerful Project Planning Template on the Market</a:t>
          </a:r>
          <a:endParaRPr lang="nl-NL" sz="1050">
            <a:solidFill>
              <a:schemeClr val="accent1">
                <a:lumMod val="60000"/>
                <a:lumOff val="40000"/>
              </a:schemeClr>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7" name="Rectangle 6">
          <a:hlinkClick xmlns:r="http://schemas.openxmlformats.org/officeDocument/2006/relationships" r:id="rId3" tooltip="Ultimate Project Plan Advanced Excel Templat"/>
          <a:extLst>
            <a:ext uri="{FF2B5EF4-FFF2-40B4-BE49-F238E27FC236}"/>
          </a:extLst>
        </xdr:cNvPr>
        <xdr:cNvSpPr/>
      </xdr:nvSpPr>
      <xdr:spPr>
        <a:xfrm>
          <a:off x="6762751" y="390525"/>
          <a:ext cx="1543050" cy="438150"/>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285750</xdr:colOff>
      <xdr:row>85</xdr:row>
      <xdr:rowOff>19050</xdr:rowOff>
    </xdr:from>
    <xdr:to>
      <xdr:col>11</xdr:col>
      <xdr:colOff>161925</xdr:colOff>
      <xdr:row>89</xdr:row>
      <xdr:rowOff>19050</xdr:rowOff>
    </xdr:to>
    <xdr:sp macro="" textlink="">
      <xdr:nvSpPr>
        <xdr:cNvPr id="8" name="Rectangle 7">
          <a:extLst>
            <a:ext uri="{FF2B5EF4-FFF2-40B4-BE49-F238E27FC236}"/>
          </a:extLst>
        </xdr:cNvPr>
        <xdr:cNvSpPr/>
      </xdr:nvSpPr>
      <xdr:spPr>
        <a:xfrm>
          <a:off x="285750" y="10115550"/>
          <a:ext cx="5972175" cy="762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2"/>
              </a:solidFill>
              <a:effectLst/>
              <a:latin typeface="Bell Gothic Std Black" pitchFamily="34" charset="0"/>
              <a:ea typeface="+mn-ea"/>
              <a:cs typeface="+mn-cs"/>
            </a:rPr>
            <a:t>Our Most Popular Project Management </a:t>
          </a:r>
          <a:r>
            <a:rPr lang="nl-NL" sz="2000" b="1" i="0" baseline="0">
              <a:solidFill>
                <a:schemeClr val="accent2"/>
              </a:solidFill>
              <a:effectLst/>
              <a:latin typeface="Bell Gothic Std Black" pitchFamily="34" charset="0"/>
              <a:ea typeface="+mn-ea"/>
              <a:cs typeface="+mn-cs"/>
            </a:rPr>
            <a:t>Templates </a:t>
          </a:r>
          <a:endParaRPr lang="nl-NL" sz="2000" b="1" i="0">
            <a:solidFill>
              <a:schemeClr val="accent2"/>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1">
                  <a:lumMod val="60000"/>
                  <a:lumOff val="40000"/>
                </a:schemeClr>
              </a:solidFill>
              <a:effectLst/>
              <a:latin typeface="Bell Gothic Std Black" pitchFamily="34" charset="0"/>
              <a:ea typeface="+mn-ea"/>
              <a:cs typeface="+mn-cs"/>
            </a:rPr>
            <a:t>Excel Templates</a:t>
          </a:r>
          <a:r>
            <a:rPr lang="nl-NL" sz="1400" b="0" i="0" baseline="0">
              <a:solidFill>
                <a:schemeClr val="accent1">
                  <a:lumMod val="60000"/>
                  <a:lumOff val="40000"/>
                </a:schemeClr>
              </a:solidFill>
              <a:effectLst/>
              <a:latin typeface="Bell Gothic Std Black" pitchFamily="34" charset="0"/>
              <a:ea typeface="+mn-ea"/>
              <a:cs typeface="+mn-cs"/>
            </a:rPr>
            <a:t> |</a:t>
          </a:r>
          <a:r>
            <a:rPr lang="nl-NL" sz="1400" b="0" i="0">
              <a:solidFill>
                <a:schemeClr val="accent1">
                  <a:lumMod val="60000"/>
                  <a:lumOff val="40000"/>
                </a:schemeClr>
              </a:solidFill>
              <a:effectLst/>
              <a:latin typeface="Bell Gothic Std Black" pitchFamily="34" charset="0"/>
              <a:ea typeface="+mn-ea"/>
              <a:cs typeface="+mn-cs"/>
            </a:rPr>
            <a:t> PowerPoint</a:t>
          </a:r>
          <a:r>
            <a:rPr lang="nl-NL" sz="1400" b="0" i="0" baseline="0">
              <a:solidFill>
                <a:schemeClr val="accent1">
                  <a:lumMod val="60000"/>
                  <a:lumOff val="40000"/>
                </a:schemeClr>
              </a:solidFill>
              <a:effectLst/>
              <a:latin typeface="Bell Gothic Std Black" pitchFamily="34" charset="0"/>
              <a:ea typeface="+mn-ea"/>
              <a:cs typeface="+mn-cs"/>
            </a:rPr>
            <a:t> Templates | MS Word Templates</a:t>
          </a:r>
          <a:endParaRPr lang="nl-NL" sz="1050">
            <a:solidFill>
              <a:schemeClr val="accent1">
                <a:lumMod val="60000"/>
                <a:lumOff val="40000"/>
              </a:schemeClr>
            </a:solidFill>
            <a:latin typeface="Bell Gothic Std Black" pitchFamily="34" charset="0"/>
          </a:endParaRPr>
        </a:p>
      </xdr:txBody>
    </xdr:sp>
    <xdr:clientData/>
  </xdr:twoCellAnchor>
  <xdr:twoCellAnchor>
    <xdr:from>
      <xdr:col>11</xdr:col>
      <xdr:colOff>495300</xdr:colOff>
      <xdr:row>85</xdr:row>
      <xdr:rowOff>171450</xdr:rowOff>
    </xdr:from>
    <xdr:to>
      <xdr:col>15</xdr:col>
      <xdr:colOff>447675</xdr:colOff>
      <xdr:row>88</xdr:row>
      <xdr:rowOff>47625</xdr:rowOff>
    </xdr:to>
    <xdr:sp macro="" textlink="">
      <xdr:nvSpPr>
        <xdr:cNvPr id="9" name="Rectangle 8">
          <a:hlinkClick xmlns:r="http://schemas.openxmlformats.org/officeDocument/2006/relationships" r:id="rId4" tooltip="Analysistabs Project Management Templates"/>
          <a:extLst>
            <a:ext uri="{FF2B5EF4-FFF2-40B4-BE49-F238E27FC236}"/>
          </a:extLst>
        </xdr:cNvPr>
        <xdr:cNvSpPr/>
      </xdr:nvSpPr>
      <xdr:spPr>
        <a:xfrm>
          <a:off x="6591300" y="10267950"/>
          <a:ext cx="2390775" cy="447675"/>
        </a:xfrm>
        <a:prstGeom prst="rect">
          <a:avLst/>
        </a:prstGeom>
        <a:ln/>
        <a:scene3d>
          <a:camera prst="orthographicFront"/>
          <a:lightRig rig="threePt" dir="t"/>
        </a:scene3d>
        <a:sp3d>
          <a:bevelT w="63500" h="4445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9525</xdr:colOff>
      <xdr:row>6</xdr:row>
      <xdr:rowOff>28575</xdr:rowOff>
    </xdr:from>
    <xdr:to>
      <xdr:col>15</xdr:col>
      <xdr:colOff>0</xdr:colOff>
      <xdr:row>35</xdr:row>
      <xdr:rowOff>170232</xdr:rowOff>
    </xdr:to>
    <xdr:pic>
      <xdr:nvPicPr>
        <xdr:cNvPr id="3" name="Picture 2"/>
        <xdr:cNvPicPr>
          <a:picLocks noChangeAspect="1"/>
        </xdr:cNvPicPr>
      </xdr:nvPicPr>
      <xdr:blipFill>
        <a:blip xmlns:r="http://schemas.openxmlformats.org/officeDocument/2006/relationships" r:embed="rId5"/>
        <a:stretch>
          <a:fillRect/>
        </a:stretch>
      </xdr:blipFill>
      <xdr:spPr>
        <a:xfrm>
          <a:off x="9525" y="1171575"/>
          <a:ext cx="8524875" cy="5666157"/>
        </a:xfrm>
        <a:prstGeom prst="rect">
          <a:avLst/>
        </a:prstGeom>
      </xdr:spPr>
    </xdr:pic>
    <xdr:clientData/>
  </xdr:twoCellAnchor>
</xdr:wsDr>
</file>

<file path=xl/tables/table1.xml><?xml version="1.0" encoding="utf-8"?>
<table xmlns="http://schemas.openxmlformats.org/spreadsheetml/2006/main" id="1" name="Table1" displayName="Table1" ref="A1:E41" totalsRowShown="0" headerRowDxfId="3" tableBorderDxfId="2">
  <autoFilter ref="A1:E41"/>
  <tableColumns count="5">
    <tableColumn id="1" name="Task"/>
    <tableColumn id="2" name="Responsible"/>
    <tableColumn id="3" name="Start Date" dataDxfId="1"/>
    <tableColumn id="4" name="Days Req."/>
    <tableColumn id="5" name="Progres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nalysistabs.com/?ref=fxlpt" TargetMode="External"/><Relationship Id="rId1" Type="http://schemas.openxmlformats.org/officeDocument/2006/relationships/hyperlink" Target="http://www.analysistab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analysistabs.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8"/>
  <sheetViews>
    <sheetView showGridLines="0" showRowColHeaders="0" tabSelected="1" workbookViewId="0">
      <selection activeCell="C8" sqref="C8:L10"/>
    </sheetView>
  </sheetViews>
  <sheetFormatPr defaultColWidth="0" defaultRowHeight="15" customHeight="1" zeroHeight="1" x14ac:dyDescent="0.25"/>
  <cols>
    <col min="1" max="1" width="2" style="2" customWidth="1"/>
    <col min="2" max="2" width="9.140625" style="2" customWidth="1"/>
    <col min="3" max="5" width="11.42578125" style="2" customWidth="1"/>
    <col min="6" max="11" width="9.140625" style="2" customWidth="1"/>
    <col min="12" max="12" width="11.28515625" style="2" customWidth="1"/>
    <col min="13" max="13" width="2" style="2" customWidth="1"/>
    <col min="14" max="16384" width="0" style="2" hidden="1"/>
  </cols>
  <sheetData>
    <row r="1" spans="1:13" ht="33" customHeight="1" x14ac:dyDescent="0.25">
      <c r="A1" s="79"/>
      <c r="B1" s="81" t="s">
        <v>89</v>
      </c>
      <c r="C1" s="81"/>
      <c r="D1" s="81"/>
      <c r="E1" s="81"/>
      <c r="F1" s="81"/>
      <c r="G1" s="81"/>
      <c r="H1" s="81"/>
      <c r="I1" s="81"/>
      <c r="J1" s="79"/>
      <c r="K1" s="79"/>
      <c r="L1" s="79"/>
      <c r="M1" s="79"/>
    </row>
    <row r="2" spans="1:13" ht="67.5" customHeight="1" x14ac:dyDescent="0.25">
      <c r="A2" s="79"/>
      <c r="B2" s="82" t="s">
        <v>93</v>
      </c>
      <c r="C2" s="82"/>
      <c r="D2" s="82"/>
      <c r="E2" s="82"/>
      <c r="F2" s="82"/>
      <c r="G2" s="82"/>
      <c r="H2" s="82"/>
      <c r="I2" s="82"/>
      <c r="J2" s="79"/>
      <c r="K2" s="79"/>
      <c r="L2" s="79"/>
      <c r="M2" s="79"/>
    </row>
    <row r="3" spans="1:13" ht="13.5" customHeight="1" x14ac:dyDescent="0.25"/>
    <row r="4" spans="1:13" s="15" customFormat="1" ht="29.25" customHeight="1" x14ac:dyDescent="0.25">
      <c r="B4" s="84" t="s">
        <v>15</v>
      </c>
      <c r="C4" s="103" t="s">
        <v>90</v>
      </c>
      <c r="D4" s="103"/>
      <c r="E4" s="103"/>
      <c r="F4" s="103"/>
      <c r="G4" s="103"/>
      <c r="H4" s="88" t="s">
        <v>91</v>
      </c>
      <c r="I4" s="88"/>
      <c r="J4" s="88"/>
      <c r="K4" s="88"/>
      <c r="L4" s="88"/>
      <c r="M4" s="16"/>
    </row>
    <row r="5" spans="1:13" s="15" customFormat="1" ht="29.25" customHeight="1" x14ac:dyDescent="0.25">
      <c r="B5" s="84"/>
      <c r="C5" s="103"/>
      <c r="D5" s="103"/>
      <c r="E5" s="103"/>
      <c r="F5" s="103"/>
      <c r="G5" s="103"/>
      <c r="H5" s="88"/>
      <c r="I5" s="88"/>
      <c r="J5" s="88"/>
      <c r="K5" s="88"/>
      <c r="L5" s="88"/>
      <c r="M5" s="16"/>
    </row>
    <row r="6" spans="1:13" ht="14.25" customHeight="1" x14ac:dyDescent="0.25">
      <c r="C6" s="17"/>
      <c r="D6" s="17"/>
      <c r="E6" s="17"/>
      <c r="F6" s="17"/>
      <c r="G6" s="17"/>
      <c r="H6" s="17"/>
      <c r="I6" s="17"/>
      <c r="J6" s="17"/>
      <c r="K6" s="17"/>
      <c r="L6" s="17"/>
      <c r="M6" s="17"/>
    </row>
    <row r="7" spans="1:13" hidden="1" x14ac:dyDescent="0.25">
      <c r="C7" s="17"/>
      <c r="D7" s="17"/>
      <c r="E7" s="17"/>
      <c r="F7" s="17"/>
      <c r="G7" s="17"/>
      <c r="H7" s="17"/>
      <c r="I7" s="17"/>
      <c r="J7" s="17"/>
      <c r="K7" s="17"/>
      <c r="L7" s="17"/>
      <c r="M7" s="17"/>
    </row>
    <row r="8" spans="1:13" s="15" customFormat="1" ht="27" customHeight="1" x14ac:dyDescent="0.25">
      <c r="B8" s="84" t="s">
        <v>16</v>
      </c>
      <c r="C8" s="103" t="s">
        <v>92</v>
      </c>
      <c r="D8" s="103"/>
      <c r="E8" s="103"/>
      <c r="F8" s="103"/>
      <c r="G8" s="103"/>
      <c r="H8" s="103"/>
      <c r="I8" s="103"/>
      <c r="J8" s="103"/>
      <c r="K8" s="103"/>
      <c r="L8" s="103"/>
    </row>
    <row r="9" spans="1:13" s="15" customFormat="1" ht="27" customHeight="1" x14ac:dyDescent="0.25">
      <c r="B9" s="84"/>
      <c r="C9" s="103"/>
      <c r="D9" s="103"/>
      <c r="E9" s="103"/>
      <c r="F9" s="103"/>
      <c r="G9" s="103"/>
      <c r="H9" s="103"/>
      <c r="I9" s="103"/>
      <c r="J9" s="103"/>
      <c r="K9" s="103"/>
      <c r="L9" s="103"/>
    </row>
    <row r="10" spans="1:13" s="15" customFormat="1" ht="27" customHeight="1" x14ac:dyDescent="0.25">
      <c r="B10" s="84"/>
      <c r="C10" s="103"/>
      <c r="D10" s="103"/>
      <c r="E10" s="103"/>
      <c r="F10" s="103"/>
      <c r="G10" s="103"/>
      <c r="H10" s="103"/>
      <c r="I10" s="103"/>
      <c r="J10" s="103"/>
      <c r="K10" s="103"/>
      <c r="L10" s="103"/>
    </row>
    <row r="11" spans="1:13" ht="13.5" customHeight="1" x14ac:dyDescent="0.25"/>
    <row r="12" spans="1:13" ht="15" customHeight="1" x14ac:dyDescent="0.25">
      <c r="B12" s="87" t="s">
        <v>24</v>
      </c>
      <c r="C12" s="86" t="s">
        <v>25</v>
      </c>
      <c r="D12" s="86"/>
      <c r="E12" s="86"/>
      <c r="F12" s="85" t="s">
        <v>19</v>
      </c>
      <c r="G12" s="85"/>
      <c r="H12" s="85"/>
      <c r="I12" s="85"/>
      <c r="J12" s="85"/>
      <c r="K12" s="85"/>
      <c r="L12" s="85"/>
    </row>
    <row r="13" spans="1:13" x14ac:dyDescent="0.25">
      <c r="A13" s="18"/>
      <c r="B13" s="87"/>
      <c r="C13" s="86"/>
      <c r="D13" s="86"/>
      <c r="E13" s="86"/>
      <c r="F13" s="85"/>
      <c r="G13" s="85"/>
      <c r="H13" s="85"/>
      <c r="I13" s="85"/>
      <c r="J13" s="85"/>
      <c r="K13" s="85"/>
      <c r="L13" s="85"/>
      <c r="M13" s="18"/>
    </row>
    <row r="14" spans="1:13" x14ac:dyDescent="0.25">
      <c r="A14" s="18"/>
      <c r="B14" s="87"/>
      <c r="C14" s="86"/>
      <c r="D14" s="86"/>
      <c r="E14" s="86"/>
      <c r="F14" s="85"/>
      <c r="G14" s="85"/>
      <c r="H14" s="85"/>
      <c r="I14" s="85"/>
      <c r="J14" s="85"/>
      <c r="K14" s="85"/>
      <c r="L14" s="85"/>
      <c r="M14" s="18"/>
    </row>
    <row r="15" spans="1:13" ht="15" customHeight="1" x14ac:dyDescent="0.25">
      <c r="A15" s="18"/>
      <c r="B15" s="87"/>
      <c r="C15" s="86"/>
      <c r="D15" s="86"/>
      <c r="E15" s="86"/>
      <c r="F15" s="85"/>
      <c r="G15" s="85"/>
      <c r="H15" s="85"/>
      <c r="I15" s="85"/>
      <c r="J15" s="85"/>
      <c r="K15" s="85"/>
      <c r="L15" s="85"/>
      <c r="M15" s="18"/>
    </row>
    <row r="16" spans="1:13" x14ac:dyDescent="0.25">
      <c r="A16" s="18"/>
      <c r="B16" s="87"/>
      <c r="C16" s="86"/>
      <c r="D16" s="86"/>
      <c r="E16" s="86"/>
      <c r="F16" s="85"/>
      <c r="G16" s="85"/>
      <c r="H16" s="85"/>
      <c r="I16" s="85"/>
      <c r="J16" s="85"/>
      <c r="K16" s="85"/>
      <c r="L16" s="85"/>
      <c r="M16" s="18"/>
    </row>
    <row r="17" spans="1:13" x14ac:dyDescent="0.25">
      <c r="A17" s="18"/>
      <c r="B17" s="87"/>
      <c r="C17" s="86"/>
      <c r="D17" s="86"/>
      <c r="E17" s="86"/>
      <c r="F17" s="85"/>
      <c r="G17" s="85"/>
      <c r="H17" s="85"/>
      <c r="I17" s="85"/>
      <c r="J17" s="85"/>
      <c r="K17" s="85"/>
      <c r="L17" s="85"/>
      <c r="M17" s="18"/>
    </row>
    <row r="18" spans="1:13" x14ac:dyDescent="0.25">
      <c r="A18" s="18"/>
      <c r="B18" s="87"/>
      <c r="C18" s="86"/>
      <c r="D18" s="86"/>
      <c r="E18" s="86"/>
      <c r="F18" s="85"/>
      <c r="G18" s="85"/>
      <c r="H18" s="85"/>
      <c r="I18" s="85"/>
      <c r="J18" s="85"/>
      <c r="K18" s="85"/>
      <c r="L18" s="85"/>
      <c r="M18" s="18"/>
    </row>
    <row r="19" spans="1:13" x14ac:dyDescent="0.25">
      <c r="A19" s="18"/>
      <c r="B19" s="87"/>
      <c r="C19" s="86"/>
      <c r="D19" s="86"/>
      <c r="E19" s="86"/>
      <c r="F19" s="85"/>
      <c r="G19" s="85"/>
      <c r="H19" s="85"/>
      <c r="I19" s="85"/>
      <c r="J19" s="85"/>
      <c r="K19" s="85"/>
      <c r="L19" s="85"/>
      <c r="M19" s="18"/>
    </row>
    <row r="20" spans="1:13" x14ac:dyDescent="0.25">
      <c r="B20" s="87"/>
      <c r="C20" s="86"/>
      <c r="D20" s="86"/>
      <c r="E20" s="86"/>
      <c r="F20" s="85"/>
      <c r="G20" s="85"/>
      <c r="H20" s="85"/>
      <c r="I20" s="85"/>
      <c r="J20" s="85"/>
      <c r="K20" s="85"/>
      <c r="L20" s="85"/>
    </row>
    <row r="21" spans="1:13" ht="12.75" customHeight="1" x14ac:dyDescent="0.25"/>
    <row r="22" spans="1:13" ht="3" hidden="1" customHeight="1" x14ac:dyDescent="0.25"/>
    <row r="23" spans="1:13" s="15" customFormat="1" ht="20.25" customHeight="1" x14ac:dyDescent="0.25">
      <c r="A23" s="21"/>
      <c r="B23" s="80" t="s">
        <v>22</v>
      </c>
      <c r="C23" s="80"/>
      <c r="D23" s="80"/>
      <c r="E23" s="80"/>
      <c r="F23" s="80"/>
      <c r="G23" s="80"/>
      <c r="H23" s="80"/>
      <c r="I23" s="20" t="s">
        <v>23</v>
      </c>
      <c r="J23" s="20"/>
      <c r="K23" s="20"/>
      <c r="L23" s="20"/>
      <c r="M23" s="21"/>
    </row>
    <row r="24" spans="1:13" s="15" customFormat="1" ht="20.25" customHeight="1" x14ac:dyDescent="0.25">
      <c r="A24" s="21"/>
      <c r="B24" s="80" t="s">
        <v>17</v>
      </c>
      <c r="C24" s="80"/>
      <c r="D24" s="80"/>
      <c r="E24" s="80"/>
      <c r="F24" s="80"/>
      <c r="G24" s="80"/>
      <c r="H24" s="80"/>
      <c r="I24" s="83" t="s">
        <v>18</v>
      </c>
      <c r="J24" s="83"/>
      <c r="K24" s="83"/>
      <c r="L24" s="20"/>
      <c r="M24" s="21"/>
    </row>
    <row r="25" spans="1:13" ht="56.25" customHeight="1" x14ac:dyDescent="0.25">
      <c r="A25" s="19"/>
      <c r="B25" s="19"/>
      <c r="C25" s="19"/>
      <c r="D25" s="19"/>
      <c r="E25" s="19"/>
      <c r="F25" s="19"/>
      <c r="G25" s="19"/>
      <c r="H25" s="19"/>
      <c r="I25" s="19"/>
      <c r="J25" s="19"/>
      <c r="K25" s="19"/>
      <c r="L25" s="19"/>
      <c r="M25" s="19"/>
    </row>
    <row r="26" spans="1:13" ht="27" customHeight="1" x14ac:dyDescent="0.25">
      <c r="A26" s="19"/>
      <c r="B26" s="19"/>
      <c r="C26" s="19"/>
      <c r="D26" s="19"/>
      <c r="E26" s="19"/>
      <c r="F26" s="19"/>
      <c r="G26" s="19"/>
      <c r="H26" s="19"/>
      <c r="I26" s="19"/>
      <c r="J26" s="19"/>
      <c r="K26" s="19"/>
      <c r="L26" s="19"/>
      <c r="M26" s="19"/>
    </row>
    <row r="27" spans="1:13" ht="13.5" customHeight="1" x14ac:dyDescent="0.25">
      <c r="A27" s="19"/>
      <c r="B27" s="19"/>
      <c r="C27" s="19"/>
      <c r="D27" s="19"/>
      <c r="E27" s="19"/>
      <c r="F27" s="19"/>
      <c r="G27" s="19"/>
      <c r="H27" s="19"/>
      <c r="I27" s="19"/>
      <c r="J27" s="19"/>
      <c r="K27" s="19"/>
      <c r="L27" s="19"/>
      <c r="M27" s="19"/>
    </row>
    <row r="28" spans="1:13" x14ac:dyDescent="0.25">
      <c r="A28" s="19"/>
      <c r="B28" s="19"/>
      <c r="C28" s="19"/>
      <c r="D28" s="19"/>
      <c r="E28" s="19"/>
      <c r="F28" s="19"/>
      <c r="G28" s="19"/>
      <c r="H28" s="19"/>
      <c r="I28" s="19"/>
      <c r="J28" s="19"/>
      <c r="K28" s="19"/>
      <c r="L28" s="19"/>
      <c r="M28" s="19"/>
    </row>
  </sheetData>
  <mergeCells count="13">
    <mergeCell ref="B23:H23"/>
    <mergeCell ref="B1:I1"/>
    <mergeCell ref="B2:I2"/>
    <mergeCell ref="B24:H24"/>
    <mergeCell ref="I24:K24"/>
    <mergeCell ref="B4:B5"/>
    <mergeCell ref="B8:B10"/>
    <mergeCell ref="C8:L10"/>
    <mergeCell ref="F12:L20"/>
    <mergeCell ref="C12:E20"/>
    <mergeCell ref="B12:B20"/>
    <mergeCell ref="C4:G5"/>
    <mergeCell ref="H4:L5"/>
  </mergeCells>
  <hyperlinks>
    <hyperlink ref="I24" r:id="rId1" display="www.analysistabs.com"/>
    <hyperlink ref="I24:K24" r:id="rId2" display="htps://analysistabs.com"/>
  </hyperlinks>
  <pageMargins left="0.7" right="0.7" top="0.75" bottom="0.75" header="0.3" footer="0.3"/>
  <pageSetup paperSize="9" orientation="portrait" verticalDpi="0" r:id="rId3"/>
  <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H32"/>
  <sheetViews>
    <sheetView showGridLines="0" showRowColHeaders="0" zoomScaleNormal="100" workbookViewId="0">
      <selection activeCell="A2" sqref="A2"/>
    </sheetView>
  </sheetViews>
  <sheetFormatPr defaultColWidth="0" defaultRowHeight="15" zeroHeight="1" x14ac:dyDescent="0.25"/>
  <cols>
    <col min="1" max="2" width="0.5703125" customWidth="1"/>
    <col min="3" max="3" width="19.42578125" customWidth="1"/>
    <col min="4" max="4" width="8.42578125" customWidth="1"/>
    <col min="5" max="5" width="23.85546875" customWidth="1"/>
    <col min="6" max="6" width="20.140625" customWidth="1"/>
    <col min="7" max="7" width="1.5703125" customWidth="1"/>
    <col min="8" max="8" width="6.140625" customWidth="1"/>
    <col min="9" max="9" width="6.7109375" hidden="1" customWidth="1"/>
    <col min="10" max="10" width="19" style="42" customWidth="1"/>
    <col min="11" max="11" width="10.7109375" hidden="1" customWidth="1"/>
    <col min="12" max="12" width="13.85546875" hidden="1" customWidth="1"/>
    <col min="13" max="13" width="12.42578125" hidden="1" customWidth="1"/>
    <col min="14" max="14" width="11.42578125" hidden="1" customWidth="1"/>
    <col min="15" max="15" width="9.140625" hidden="1" customWidth="1"/>
    <col min="16" max="16" width="10" hidden="1" customWidth="1"/>
    <col min="17" max="17" width="0.28515625" customWidth="1"/>
    <col min="18" max="33" width="6.7109375" customWidth="1"/>
    <col min="34" max="34" width="1" customWidth="1"/>
  </cols>
  <sheetData>
    <row r="1" spans="1:34" s="43" customFormat="1" ht="22.5" customHeight="1" thickTop="1" thickBot="1" x14ac:dyDescent="0.3">
      <c r="C1" s="44"/>
      <c r="D1" s="91" t="s">
        <v>11</v>
      </c>
      <c r="E1" s="91"/>
      <c r="F1" s="91"/>
      <c r="G1" s="45"/>
      <c r="H1" s="74" t="s">
        <v>71</v>
      </c>
      <c r="I1" s="48" t="s">
        <v>4</v>
      </c>
      <c r="J1" s="49" t="s">
        <v>5</v>
      </c>
      <c r="K1" s="48" t="s">
        <v>84</v>
      </c>
      <c r="L1" s="50" t="s">
        <v>3</v>
      </c>
      <c r="M1" s="50" t="s">
        <v>9</v>
      </c>
      <c r="N1" s="50" t="s">
        <v>6</v>
      </c>
      <c r="O1" s="50" t="s">
        <v>12</v>
      </c>
      <c r="P1" s="51" t="s">
        <v>13</v>
      </c>
      <c r="R1" s="52">
        <f>E7+F15</f>
        <v>42416</v>
      </c>
      <c r="S1" s="53">
        <f>R1+1</f>
        <v>42417</v>
      </c>
      <c r="T1" s="54">
        <f t="shared" ref="T1:AB1" si="0">S1+1</f>
        <v>42418</v>
      </c>
      <c r="U1" s="53">
        <f t="shared" si="0"/>
        <v>42419</v>
      </c>
      <c r="V1" s="54">
        <f t="shared" si="0"/>
        <v>42420</v>
      </c>
      <c r="W1" s="53">
        <f t="shared" si="0"/>
        <v>42421</v>
      </c>
      <c r="X1" s="54">
        <f t="shared" si="0"/>
        <v>42422</v>
      </c>
      <c r="Y1" s="53">
        <f t="shared" si="0"/>
        <v>42423</v>
      </c>
      <c r="Z1" s="54">
        <f t="shared" si="0"/>
        <v>42424</v>
      </c>
      <c r="AA1" s="53">
        <f t="shared" si="0"/>
        <v>42425</v>
      </c>
      <c r="AB1" s="54">
        <f t="shared" si="0"/>
        <v>42426</v>
      </c>
      <c r="AC1" s="53">
        <f>AB1+1</f>
        <v>42427</v>
      </c>
      <c r="AD1" s="54">
        <f>AC1+1</f>
        <v>42428</v>
      </c>
      <c r="AE1" s="53">
        <f>AD1+1</f>
        <v>42429</v>
      </c>
      <c r="AF1" s="54">
        <f>AE1+1</f>
        <v>42430</v>
      </c>
      <c r="AG1" s="55">
        <f>AF1+1</f>
        <v>42431</v>
      </c>
      <c r="AH1" s="46"/>
    </row>
    <row r="2" spans="1:34" s="2" customFormat="1" ht="3.75" hidden="1" customHeight="1" x14ac:dyDescent="0.25">
      <c r="C2" s="33"/>
      <c r="D2" s="34"/>
      <c r="E2" s="34"/>
      <c r="F2" s="34"/>
      <c r="G2" s="36"/>
      <c r="H2" s="32">
        <v>0</v>
      </c>
      <c r="I2" s="29"/>
      <c r="J2" s="39">
        <v>0</v>
      </c>
      <c r="K2" s="29">
        <v>1</v>
      </c>
      <c r="L2" s="30">
        <v>2</v>
      </c>
      <c r="M2" s="30">
        <v>4</v>
      </c>
      <c r="N2" s="30">
        <v>3</v>
      </c>
      <c r="O2" s="30">
        <v>4</v>
      </c>
      <c r="P2" s="30"/>
      <c r="Q2" s="38"/>
      <c r="R2" s="3"/>
      <c r="S2" s="4"/>
      <c r="T2" s="3"/>
      <c r="U2" s="4"/>
      <c r="V2" s="3"/>
      <c r="W2" s="4"/>
      <c r="X2" s="3"/>
      <c r="Y2" s="4"/>
      <c r="Z2" s="3"/>
      <c r="AA2" s="4"/>
      <c r="AB2" s="3"/>
      <c r="AC2" s="4"/>
      <c r="AD2" s="3"/>
      <c r="AE2" s="4"/>
      <c r="AF2" s="3"/>
      <c r="AG2" s="5"/>
      <c r="AH2" s="1"/>
    </row>
    <row r="3" spans="1:34" s="10" customFormat="1" ht="15.75" thickTop="1" x14ac:dyDescent="0.25">
      <c r="A3"/>
      <c r="B3"/>
      <c r="C3" s="92" t="s">
        <v>0</v>
      </c>
      <c r="D3" s="93"/>
      <c r="E3" s="60"/>
      <c r="F3" s="61"/>
      <c r="G3" s="61"/>
      <c r="H3" s="61"/>
      <c r="I3" s="35">
        <f>H2+1</f>
        <v>1</v>
      </c>
      <c r="J3" s="40" t="str">
        <f ca="1">OFFSET('Plans Data Sheet'!$A$1,'Project Plan Gantt'!$I3,'Project Plan Gantt'!J$2)</f>
        <v>Task 1</v>
      </c>
      <c r="K3" s="25" t="str">
        <f ca="1">OFFSET('Plans Data Sheet'!$A$1,'Project Plan Gantt'!$I3,'Project Plan Gantt'!K$2)</f>
        <v>Person 1</v>
      </c>
      <c r="L3" s="26">
        <f ca="1">OFFSET('Plans Data Sheet'!$A$1,'Project Plan Gantt'!$I3,'Project Plan Gantt'!L$2)</f>
        <v>42416</v>
      </c>
      <c r="M3" s="26">
        <f t="shared" ref="M3:M27" ca="1" si="1">L3+N3-1</f>
        <v>42420</v>
      </c>
      <c r="N3" s="31">
        <f ca="1">OFFSET('Plans Data Sheet'!$A$1,'Project Plan Gantt'!$I3,'Project Plan Gantt'!N$2)</f>
        <v>5</v>
      </c>
      <c r="O3" s="27">
        <f ca="1">OFFSET('Plans Data Sheet'!$A$1,'Project Plan Gantt'!$I3,'Project Plan Gantt'!O$2)</f>
        <v>0.47</v>
      </c>
      <c r="P3" s="37">
        <f t="shared" ref="P3" ca="1" si="2">N3*O3</f>
        <v>2.3499999999999996</v>
      </c>
      <c r="Q3" s="6"/>
      <c r="R3" s="7"/>
      <c r="S3" s="7"/>
      <c r="T3" s="7"/>
      <c r="U3" s="7"/>
      <c r="V3" s="7"/>
      <c r="W3" s="7"/>
      <c r="X3" s="7"/>
      <c r="Y3" s="7"/>
      <c r="Z3" s="7"/>
      <c r="AA3" s="7"/>
      <c r="AB3" s="7"/>
      <c r="AC3" s="7"/>
      <c r="AD3" s="7"/>
      <c r="AE3" s="7"/>
      <c r="AF3" s="7"/>
      <c r="AG3" s="8"/>
      <c r="AH3" s="9"/>
    </row>
    <row r="4" spans="1:34" s="10" customFormat="1" x14ac:dyDescent="0.25">
      <c r="A4"/>
      <c r="B4"/>
      <c r="C4" s="94" t="s">
        <v>2</v>
      </c>
      <c r="D4" s="95"/>
      <c r="E4" s="47"/>
      <c r="F4" s="57"/>
      <c r="G4" s="57"/>
      <c r="H4" s="57"/>
      <c r="I4" s="35">
        <f>I3+1</f>
        <v>2</v>
      </c>
      <c r="J4" s="40" t="str">
        <f ca="1">OFFSET('Plans Data Sheet'!$A$1,'Project Plan Gantt'!$I4,'Project Plan Gantt'!J$2)</f>
        <v>Task 2</v>
      </c>
      <c r="K4" s="25" t="str">
        <f ca="1">OFFSET('Plans Data Sheet'!$A$1,'Project Plan Gantt'!$I4,'Project Plan Gantt'!K$2)</f>
        <v>Person 2</v>
      </c>
      <c r="L4" s="26">
        <f ca="1">OFFSET('Plans Data Sheet'!$A$1,'Project Plan Gantt'!$I4,'Project Plan Gantt'!L$2)</f>
        <v>42417</v>
      </c>
      <c r="M4" s="26">
        <f t="shared" ca="1" si="1"/>
        <v>42422</v>
      </c>
      <c r="N4" s="31">
        <f ca="1">OFFSET('Plans Data Sheet'!$A$1,'Project Plan Gantt'!$I4,'Project Plan Gantt'!N$2)</f>
        <v>6</v>
      </c>
      <c r="O4" s="27">
        <f ca="1">OFFSET('Plans Data Sheet'!$A$1,'Project Plan Gantt'!$I4,'Project Plan Gantt'!O$2)</f>
        <v>0.43</v>
      </c>
      <c r="P4" s="28">
        <f ca="1">N4*O4</f>
        <v>2.58</v>
      </c>
      <c r="Q4" s="6"/>
      <c r="R4" s="7"/>
      <c r="S4" s="7"/>
      <c r="T4" s="7"/>
      <c r="U4" s="7"/>
      <c r="V4" s="7"/>
      <c r="W4" s="7"/>
      <c r="X4" s="7"/>
      <c r="Y4" s="7"/>
      <c r="Z4" s="7"/>
      <c r="AA4" s="7"/>
      <c r="AB4" s="7"/>
      <c r="AC4" s="7"/>
      <c r="AD4" s="7"/>
      <c r="AE4" s="7"/>
      <c r="AF4" s="7"/>
      <c r="AG4" s="8"/>
      <c r="AH4" s="9"/>
    </row>
    <row r="5" spans="1:34" s="10" customFormat="1" x14ac:dyDescent="0.25">
      <c r="A5"/>
      <c r="B5"/>
      <c r="C5" s="94" t="s">
        <v>1</v>
      </c>
      <c r="D5" s="95"/>
      <c r="E5" s="47"/>
      <c r="F5" s="57"/>
      <c r="G5" s="57"/>
      <c r="H5" s="57"/>
      <c r="I5" s="35">
        <f t="shared" ref="I5:I27" si="3">I4+1</f>
        <v>3</v>
      </c>
      <c r="J5" s="40" t="str">
        <f ca="1">OFFSET('Plans Data Sheet'!$A$1,'Project Plan Gantt'!$I5,'Project Plan Gantt'!J$2)</f>
        <v>Task 3</v>
      </c>
      <c r="K5" s="25" t="str">
        <f ca="1">OFFSET('Plans Data Sheet'!$A$1,'Project Plan Gantt'!$I5,'Project Plan Gantt'!K$2)</f>
        <v>Person 3</v>
      </c>
      <c r="L5" s="26">
        <f ca="1">OFFSET('Plans Data Sheet'!$A$1,'Project Plan Gantt'!$I5,'Project Plan Gantt'!L$2)</f>
        <v>42418</v>
      </c>
      <c r="M5" s="26">
        <f t="shared" ca="1" si="1"/>
        <v>42427</v>
      </c>
      <c r="N5" s="31">
        <f ca="1">OFFSET('Plans Data Sheet'!$A$1,'Project Plan Gantt'!$I5,'Project Plan Gantt'!N$2)</f>
        <v>10</v>
      </c>
      <c r="O5" s="27">
        <f ca="1">OFFSET('Plans Data Sheet'!$A$1,'Project Plan Gantt'!$I5,'Project Plan Gantt'!O$2)</f>
        <v>0.38</v>
      </c>
      <c r="P5" s="28">
        <f t="shared" ref="P5:P27" ca="1" si="4">N5*O5</f>
        <v>3.8</v>
      </c>
      <c r="Q5" s="6"/>
      <c r="R5" s="7"/>
      <c r="S5" s="7"/>
      <c r="T5" s="7"/>
      <c r="U5" s="7"/>
      <c r="V5" s="7"/>
      <c r="W5" s="7"/>
      <c r="X5" s="7"/>
      <c r="Y5" s="7"/>
      <c r="Z5" s="7"/>
      <c r="AA5" s="7"/>
      <c r="AB5" s="7"/>
      <c r="AC5" s="7"/>
      <c r="AD5" s="7"/>
      <c r="AE5" s="7"/>
      <c r="AF5" s="7"/>
      <c r="AG5" s="8"/>
      <c r="AH5" s="9"/>
    </row>
    <row r="6" spans="1:34" s="10" customFormat="1" x14ac:dyDescent="0.25">
      <c r="A6"/>
      <c r="B6"/>
      <c r="C6" s="56"/>
      <c r="D6" s="57"/>
      <c r="E6" s="57"/>
      <c r="F6" s="57"/>
      <c r="G6" s="57"/>
      <c r="H6" s="57"/>
      <c r="I6" s="35">
        <f t="shared" si="3"/>
        <v>4</v>
      </c>
      <c r="J6" s="40" t="str">
        <f ca="1">OFFSET('Plans Data Sheet'!$A$1,'Project Plan Gantt'!$I6,'Project Plan Gantt'!J$2)</f>
        <v>Task 4</v>
      </c>
      <c r="K6" s="25" t="str">
        <f ca="1">OFFSET('Plans Data Sheet'!$A$1,'Project Plan Gantt'!$I6,'Project Plan Gantt'!K$2)</f>
        <v>Person 4</v>
      </c>
      <c r="L6" s="26">
        <f ca="1">OFFSET('Plans Data Sheet'!$A$1,'Project Plan Gantt'!$I6,'Project Plan Gantt'!L$2)</f>
        <v>42421</v>
      </c>
      <c r="M6" s="26">
        <f t="shared" ca="1" si="1"/>
        <v>42429</v>
      </c>
      <c r="N6" s="31">
        <f ca="1">OFFSET('Plans Data Sheet'!$A$1,'Project Plan Gantt'!$I6,'Project Plan Gantt'!N$2)</f>
        <v>9</v>
      </c>
      <c r="O6" s="27">
        <f ca="1">OFFSET('Plans Data Sheet'!$A$1,'Project Plan Gantt'!$I6,'Project Plan Gantt'!O$2)</f>
        <v>0.34</v>
      </c>
      <c r="P6" s="28">
        <f t="shared" ca="1" si="4"/>
        <v>3.06</v>
      </c>
      <c r="Q6" s="6"/>
      <c r="R6" s="7"/>
      <c r="S6" s="7"/>
      <c r="T6" s="7"/>
      <c r="U6" s="7"/>
      <c r="V6" s="7"/>
      <c r="W6" s="7"/>
      <c r="X6" s="7"/>
      <c r="Y6" s="7"/>
      <c r="Z6" s="7"/>
      <c r="AA6" s="7"/>
      <c r="AB6" s="7"/>
      <c r="AC6" s="7"/>
      <c r="AD6" s="7"/>
      <c r="AE6" s="7"/>
      <c r="AF6" s="7"/>
      <c r="AG6" s="8"/>
      <c r="AH6" s="9"/>
    </row>
    <row r="7" spans="1:34" s="10" customFormat="1" x14ac:dyDescent="0.25">
      <c r="A7"/>
      <c r="B7"/>
      <c r="C7" s="94" t="s">
        <v>3</v>
      </c>
      <c r="D7" s="96"/>
      <c r="E7" s="62">
        <f>MIN('Plans Data Sheet'!C:C)</f>
        <v>42416</v>
      </c>
      <c r="F7" s="57"/>
      <c r="G7" s="57"/>
      <c r="H7" s="57"/>
      <c r="I7" s="35">
        <f t="shared" si="3"/>
        <v>5</v>
      </c>
      <c r="J7" s="40" t="str">
        <f ca="1">OFFSET('Plans Data Sheet'!$A$1,'Project Plan Gantt'!$I7,'Project Plan Gantt'!J$2)</f>
        <v>Task 5</v>
      </c>
      <c r="K7" s="25" t="str">
        <f ca="1">OFFSET('Plans Data Sheet'!$A$1,'Project Plan Gantt'!$I7,'Project Plan Gantt'!K$2)</f>
        <v>Person 5</v>
      </c>
      <c r="L7" s="26">
        <f ca="1">OFFSET('Plans Data Sheet'!$A$1,'Project Plan Gantt'!$I7,'Project Plan Gantt'!L$2)</f>
        <v>42417</v>
      </c>
      <c r="M7" s="26">
        <f t="shared" ca="1" si="1"/>
        <v>42420</v>
      </c>
      <c r="N7" s="31">
        <f ca="1">OFFSET('Plans Data Sheet'!$A$1,'Project Plan Gantt'!$I7,'Project Plan Gantt'!N$2)</f>
        <v>4</v>
      </c>
      <c r="O7" s="27">
        <f ca="1">OFFSET('Plans Data Sheet'!$A$1,'Project Plan Gantt'!$I7,'Project Plan Gantt'!O$2)</f>
        <v>0.25</v>
      </c>
      <c r="P7" s="28">
        <f t="shared" ca="1" si="4"/>
        <v>1</v>
      </c>
      <c r="Q7" s="6"/>
      <c r="R7" s="7"/>
      <c r="S7" s="7"/>
      <c r="T7" s="7"/>
      <c r="U7" s="7"/>
      <c r="V7" s="7"/>
      <c r="W7" s="7"/>
      <c r="X7" s="7"/>
      <c r="Y7" s="7"/>
      <c r="Z7" s="7"/>
      <c r="AA7" s="7"/>
      <c r="AB7" s="7"/>
      <c r="AC7" s="7"/>
      <c r="AD7" s="7"/>
      <c r="AE7" s="7"/>
      <c r="AF7" s="7"/>
      <c r="AG7" s="8"/>
      <c r="AH7" s="9"/>
    </row>
    <row r="8" spans="1:34" s="10" customFormat="1" x14ac:dyDescent="0.25">
      <c r="A8"/>
      <c r="B8"/>
      <c r="C8" s="94" t="s">
        <v>9</v>
      </c>
      <c r="D8" s="96"/>
      <c r="E8" s="62">
        <f>MAX(Table1[Start Date])+MAX(Table1[Days Req.])</f>
        <v>42441</v>
      </c>
      <c r="F8" s="57"/>
      <c r="G8" s="57"/>
      <c r="H8" s="57"/>
      <c r="I8" s="35">
        <f t="shared" si="3"/>
        <v>6</v>
      </c>
      <c r="J8" s="40" t="str">
        <f ca="1">OFFSET('Plans Data Sheet'!$A$1,'Project Plan Gantt'!$I8,'Project Plan Gantt'!J$2)</f>
        <v>Task 6</v>
      </c>
      <c r="K8" s="25" t="str">
        <f ca="1">OFFSET('Plans Data Sheet'!$A$1,'Project Plan Gantt'!$I8,'Project Plan Gantt'!K$2)</f>
        <v>Person 1</v>
      </c>
      <c r="L8" s="26">
        <f ca="1">OFFSET('Plans Data Sheet'!$A$1,'Project Plan Gantt'!$I8,'Project Plan Gantt'!L$2)</f>
        <v>42420</v>
      </c>
      <c r="M8" s="26">
        <f t="shared" ca="1" si="1"/>
        <v>42425</v>
      </c>
      <c r="N8" s="31">
        <f ca="1">OFFSET('Plans Data Sheet'!$A$1,'Project Plan Gantt'!$I8,'Project Plan Gantt'!N$2)</f>
        <v>6</v>
      </c>
      <c r="O8" s="27">
        <f ca="1">OFFSET('Plans Data Sheet'!$A$1,'Project Plan Gantt'!$I8,'Project Plan Gantt'!O$2)</f>
        <v>7.0000000000000007E-2</v>
      </c>
      <c r="P8" s="28">
        <f t="shared" ca="1" si="4"/>
        <v>0.42000000000000004</v>
      </c>
      <c r="Q8" s="6"/>
      <c r="R8" s="7"/>
      <c r="S8" s="7"/>
      <c r="T8" s="7"/>
      <c r="U8" s="7"/>
      <c r="V8" s="7"/>
      <c r="W8" s="7"/>
      <c r="X8" s="7"/>
      <c r="Y8" s="7"/>
      <c r="Z8" s="7"/>
      <c r="AA8" s="7"/>
      <c r="AB8" s="7"/>
      <c r="AC8" s="7"/>
      <c r="AD8" s="7"/>
      <c r="AE8" s="7"/>
      <c r="AF8" s="7"/>
      <c r="AG8" s="8"/>
      <c r="AH8" s="9"/>
    </row>
    <row r="9" spans="1:34" s="10" customFormat="1" x14ac:dyDescent="0.25">
      <c r="A9"/>
      <c r="B9"/>
      <c r="C9" s="94" t="s">
        <v>14</v>
      </c>
      <c r="D9" s="96"/>
      <c r="E9" s="63">
        <f>AVERAGE(Table1[Progress])</f>
        <v>0.40650000000000003</v>
      </c>
      <c r="F9" s="57"/>
      <c r="G9" s="57"/>
      <c r="H9" s="57"/>
      <c r="I9" s="35">
        <f t="shared" si="3"/>
        <v>7</v>
      </c>
      <c r="J9" s="40" t="str">
        <f ca="1">OFFSET('Plans Data Sheet'!$A$1,'Project Plan Gantt'!$I9,'Project Plan Gantt'!J$2)</f>
        <v>Task 7</v>
      </c>
      <c r="K9" s="25" t="str">
        <f ca="1">OFFSET('Plans Data Sheet'!$A$1,'Project Plan Gantt'!$I9,'Project Plan Gantt'!K$2)</f>
        <v>Person 2</v>
      </c>
      <c r="L9" s="26">
        <f ca="1">OFFSET('Plans Data Sheet'!$A$1,'Project Plan Gantt'!$I9,'Project Plan Gantt'!L$2)</f>
        <v>42420</v>
      </c>
      <c r="M9" s="26">
        <f t="shared" ca="1" si="1"/>
        <v>42426</v>
      </c>
      <c r="N9" s="31">
        <f ca="1">OFFSET('Plans Data Sheet'!$A$1,'Project Plan Gantt'!$I9,'Project Plan Gantt'!N$2)</f>
        <v>7</v>
      </c>
      <c r="O9" s="27">
        <f ca="1">OFFSET('Plans Data Sheet'!$A$1,'Project Plan Gantt'!$I9,'Project Plan Gantt'!O$2)</f>
        <v>0.42</v>
      </c>
      <c r="P9" s="28">
        <f t="shared" ca="1" si="4"/>
        <v>2.94</v>
      </c>
      <c r="Q9" s="6"/>
      <c r="R9" s="7"/>
      <c r="S9" s="7"/>
      <c r="T9" s="7"/>
      <c r="U9" s="7"/>
      <c r="V9" s="7"/>
      <c r="W9" s="7"/>
      <c r="X9" s="7"/>
      <c r="Y9" s="7"/>
      <c r="Z9" s="7"/>
      <c r="AA9" s="7"/>
      <c r="AB9" s="7"/>
      <c r="AC9" s="7"/>
      <c r="AD9" s="7"/>
      <c r="AE9" s="7"/>
      <c r="AF9" s="7"/>
      <c r="AG9" s="8"/>
      <c r="AH9" s="9"/>
    </row>
    <row r="10" spans="1:34" s="10" customFormat="1" x14ac:dyDescent="0.25">
      <c r="A10"/>
      <c r="B10"/>
      <c r="C10" s="89"/>
      <c r="D10" s="90"/>
      <c r="E10" s="75">
        <f>1-E9</f>
        <v>0.59349999999999992</v>
      </c>
      <c r="F10" s="57"/>
      <c r="G10" s="57"/>
      <c r="H10" s="57"/>
      <c r="I10" s="35">
        <f t="shared" si="3"/>
        <v>8</v>
      </c>
      <c r="J10" s="40" t="str">
        <f ca="1">OFFSET('Plans Data Sheet'!$A$1,'Project Plan Gantt'!$I10,'Project Plan Gantt'!J$2)</f>
        <v>Task 8</v>
      </c>
      <c r="K10" s="25" t="str">
        <f ca="1">OFFSET('Plans Data Sheet'!$A$1,'Project Plan Gantt'!$I10,'Project Plan Gantt'!K$2)</f>
        <v>Person 3</v>
      </c>
      <c r="L10" s="26">
        <f ca="1">OFFSET('Plans Data Sheet'!$A$1,'Project Plan Gantt'!$I10,'Project Plan Gantt'!L$2)</f>
        <v>42422</v>
      </c>
      <c r="M10" s="26">
        <f t="shared" ca="1" si="1"/>
        <v>42426</v>
      </c>
      <c r="N10" s="31">
        <f ca="1">OFFSET('Plans Data Sheet'!$A$1,'Project Plan Gantt'!$I10,'Project Plan Gantt'!N$2)</f>
        <v>5</v>
      </c>
      <c r="O10" s="27">
        <f ca="1">OFFSET('Plans Data Sheet'!$A$1,'Project Plan Gantt'!$I10,'Project Plan Gantt'!O$2)</f>
        <v>0.34</v>
      </c>
      <c r="P10" s="28">
        <f t="shared" ca="1" si="4"/>
        <v>1.7000000000000002</v>
      </c>
      <c r="Q10" s="6"/>
      <c r="R10" s="7"/>
      <c r="S10" s="7"/>
      <c r="T10" s="7"/>
      <c r="U10" s="7"/>
      <c r="V10" s="7"/>
      <c r="W10" s="7"/>
      <c r="X10" s="7"/>
      <c r="Y10" s="7"/>
      <c r="Z10" s="7"/>
      <c r="AA10" s="7"/>
      <c r="AB10" s="7"/>
      <c r="AC10" s="7"/>
      <c r="AD10" s="7"/>
      <c r="AE10" s="7"/>
      <c r="AF10" s="7"/>
      <c r="AG10" s="8"/>
      <c r="AH10" s="9"/>
    </row>
    <row r="11" spans="1:34" s="10" customFormat="1" ht="15.75" x14ac:dyDescent="0.3">
      <c r="A11"/>
      <c r="B11"/>
      <c r="C11" s="89" t="s">
        <v>70</v>
      </c>
      <c r="D11" s="90"/>
      <c r="E11" s="57"/>
      <c r="F11" s="57"/>
      <c r="G11" s="57"/>
      <c r="H11" s="57"/>
      <c r="I11" s="35">
        <f t="shared" si="3"/>
        <v>9</v>
      </c>
      <c r="J11" s="40" t="str">
        <f ca="1">OFFSET('Plans Data Sheet'!$A$1,'Project Plan Gantt'!$I11,'Project Plan Gantt'!J$2)</f>
        <v>Task 9</v>
      </c>
      <c r="K11" s="25" t="str">
        <f ca="1">OFFSET('Plans Data Sheet'!$A$1,'Project Plan Gantt'!$I11,'Project Plan Gantt'!K$2)</f>
        <v>Person 4</v>
      </c>
      <c r="L11" s="26">
        <f ca="1">OFFSET('Plans Data Sheet'!$A$1,'Project Plan Gantt'!$I11,'Project Plan Gantt'!L$2)</f>
        <v>42422</v>
      </c>
      <c r="M11" s="26">
        <f t="shared" ca="1" si="1"/>
        <v>42430</v>
      </c>
      <c r="N11" s="31">
        <f ca="1">OFFSET('Plans Data Sheet'!$A$1,'Project Plan Gantt'!$I11,'Project Plan Gantt'!N$2)</f>
        <v>9</v>
      </c>
      <c r="O11" s="27">
        <f ca="1">OFFSET('Plans Data Sheet'!$A$1,'Project Plan Gantt'!$I11,'Project Plan Gantt'!O$2)</f>
        <v>0.14000000000000001</v>
      </c>
      <c r="P11" s="28">
        <f t="shared" ca="1" si="4"/>
        <v>1.2600000000000002</v>
      </c>
      <c r="Q11" s="6"/>
      <c r="R11" s="7"/>
      <c r="S11" s="7"/>
      <c r="T11" s="7"/>
      <c r="U11" s="7"/>
      <c r="V11" s="7"/>
      <c r="W11" s="7"/>
      <c r="X11" s="7"/>
      <c r="Y11" s="7"/>
      <c r="Z11" s="7"/>
      <c r="AA11" s="7"/>
      <c r="AB11" s="7"/>
      <c r="AC11" s="7"/>
      <c r="AD11" s="7"/>
      <c r="AE11" s="7"/>
      <c r="AF11" s="7"/>
      <c r="AG11" s="8"/>
      <c r="AH11" s="9"/>
    </row>
    <row r="12" spans="1:34" s="10" customFormat="1" x14ac:dyDescent="0.25">
      <c r="A12"/>
      <c r="B12"/>
      <c r="C12" s="64" t="str">
        <f>E8-E7 &amp;" days"</f>
        <v>25 days</v>
      </c>
      <c r="D12" s="58"/>
      <c r="E12" s="57"/>
      <c r="F12" s="57"/>
      <c r="G12" s="57"/>
      <c r="H12" s="57"/>
      <c r="I12" s="35">
        <f t="shared" si="3"/>
        <v>10</v>
      </c>
      <c r="J12" s="40" t="str">
        <f ca="1">OFFSET('Plans Data Sheet'!$A$1,'Project Plan Gantt'!$I12,'Project Plan Gantt'!J$2)</f>
        <v>Task 10</v>
      </c>
      <c r="K12" s="25" t="str">
        <f ca="1">OFFSET('Plans Data Sheet'!$A$1,'Project Plan Gantt'!$I12,'Project Plan Gantt'!K$2)</f>
        <v>Person 5</v>
      </c>
      <c r="L12" s="26">
        <f ca="1">OFFSET('Plans Data Sheet'!$A$1,'Project Plan Gantt'!$I12,'Project Plan Gantt'!L$2)</f>
        <v>42423</v>
      </c>
      <c r="M12" s="26">
        <f t="shared" ca="1" si="1"/>
        <v>42428</v>
      </c>
      <c r="N12" s="31">
        <f ca="1">OFFSET('Plans Data Sheet'!$A$1,'Project Plan Gantt'!$I12,'Project Plan Gantt'!N$2)</f>
        <v>6</v>
      </c>
      <c r="O12" s="27">
        <f ca="1">OFFSET('Plans Data Sheet'!$A$1,'Project Plan Gantt'!$I12,'Project Plan Gantt'!O$2)</f>
        <v>0.55000000000000004</v>
      </c>
      <c r="P12" s="28">
        <f t="shared" ca="1" si="4"/>
        <v>3.3000000000000003</v>
      </c>
      <c r="Q12" s="6"/>
      <c r="R12" s="7"/>
      <c r="S12" s="7"/>
      <c r="T12" s="7"/>
      <c r="U12" s="7"/>
      <c r="V12" s="7"/>
      <c r="W12" s="7"/>
      <c r="X12" s="7"/>
      <c r="Y12" s="7"/>
      <c r="Z12" s="7"/>
      <c r="AA12" s="7"/>
      <c r="AB12" s="7"/>
      <c r="AC12" s="7"/>
      <c r="AD12" s="7"/>
      <c r="AE12" s="7"/>
      <c r="AF12" s="7"/>
      <c r="AG12" s="8"/>
      <c r="AH12" s="9"/>
    </row>
    <row r="13" spans="1:34" s="10" customFormat="1" x14ac:dyDescent="0.25">
      <c r="A13"/>
      <c r="B13"/>
      <c r="C13" s="64" t="str">
        <f>SUM(Table1[Days Req.]) &amp;" ManDays"</f>
        <v>266 ManDays</v>
      </c>
      <c r="D13" s="58"/>
      <c r="E13" s="57"/>
      <c r="F13" s="57"/>
      <c r="G13" s="57"/>
      <c r="H13" s="57"/>
      <c r="I13" s="35">
        <f t="shared" si="3"/>
        <v>11</v>
      </c>
      <c r="J13" s="40" t="str">
        <f ca="1">OFFSET('Plans Data Sheet'!$A$1,'Project Plan Gantt'!$I13,'Project Plan Gantt'!J$2)</f>
        <v>Task 11</v>
      </c>
      <c r="K13" s="25" t="str">
        <f ca="1">OFFSET('Plans Data Sheet'!$A$1,'Project Plan Gantt'!$I13,'Project Plan Gantt'!K$2)</f>
        <v>Person 1</v>
      </c>
      <c r="L13" s="26">
        <f ca="1">OFFSET('Plans Data Sheet'!$A$1,'Project Plan Gantt'!$I13,'Project Plan Gantt'!L$2)</f>
        <v>42416</v>
      </c>
      <c r="M13" s="26">
        <f t="shared" ca="1" si="1"/>
        <v>42422</v>
      </c>
      <c r="N13" s="31">
        <f ca="1">OFFSET('Plans Data Sheet'!$A$1,'Project Plan Gantt'!$I13,'Project Plan Gantt'!N$2)</f>
        <v>7</v>
      </c>
      <c r="O13" s="27">
        <f ca="1">OFFSET('Plans Data Sheet'!$A$1,'Project Plan Gantt'!$I13,'Project Plan Gantt'!O$2)</f>
        <v>0.59</v>
      </c>
      <c r="P13" s="28">
        <f t="shared" ca="1" si="4"/>
        <v>4.13</v>
      </c>
      <c r="Q13" s="6"/>
      <c r="R13" s="7"/>
      <c r="S13" s="7"/>
      <c r="T13" s="7"/>
      <c r="U13" s="7"/>
      <c r="V13" s="7"/>
      <c r="W13" s="7"/>
      <c r="X13" s="7"/>
      <c r="Y13" s="7"/>
      <c r="Z13" s="7"/>
      <c r="AA13" s="7"/>
      <c r="AB13" s="7"/>
      <c r="AC13" s="7"/>
      <c r="AD13" s="7"/>
      <c r="AE13" s="7"/>
      <c r="AF13" s="7"/>
      <c r="AG13" s="8"/>
      <c r="AH13" s="9"/>
    </row>
    <row r="14" spans="1:34" s="10" customFormat="1" x14ac:dyDescent="0.25">
      <c r="A14"/>
      <c r="B14"/>
      <c r="C14" s="56"/>
      <c r="D14" s="57"/>
      <c r="E14" s="57"/>
      <c r="F14" s="58"/>
      <c r="G14" s="57"/>
      <c r="H14" s="57"/>
      <c r="I14" s="35">
        <f t="shared" si="3"/>
        <v>12</v>
      </c>
      <c r="J14" s="40" t="str">
        <f ca="1">OFFSET('Plans Data Sheet'!$A$1,'Project Plan Gantt'!$I14,'Project Plan Gantt'!J$2)</f>
        <v>Task 12</v>
      </c>
      <c r="K14" s="25" t="str">
        <f ca="1">OFFSET('Plans Data Sheet'!$A$1,'Project Plan Gantt'!$I14,'Project Plan Gantt'!K$2)</f>
        <v>Person 2</v>
      </c>
      <c r="L14" s="26">
        <f ca="1">OFFSET('Plans Data Sheet'!$A$1,'Project Plan Gantt'!$I14,'Project Plan Gantt'!L$2)</f>
        <v>42417</v>
      </c>
      <c r="M14" s="26">
        <f t="shared" ca="1" si="1"/>
        <v>42425</v>
      </c>
      <c r="N14" s="31">
        <f ca="1">OFFSET('Plans Data Sheet'!$A$1,'Project Plan Gantt'!$I14,'Project Plan Gantt'!N$2)</f>
        <v>9</v>
      </c>
      <c r="O14" s="27">
        <f ca="1">OFFSET('Plans Data Sheet'!$A$1,'Project Plan Gantt'!$I14,'Project Plan Gantt'!O$2)</f>
        <v>0.41</v>
      </c>
      <c r="P14" s="28">
        <f t="shared" ca="1" si="4"/>
        <v>3.69</v>
      </c>
      <c r="Q14" s="6"/>
      <c r="R14" s="7"/>
      <c r="S14" s="7"/>
      <c r="T14" s="7"/>
      <c r="U14" s="7"/>
      <c r="V14" s="7"/>
      <c r="W14" s="7"/>
      <c r="X14" s="7"/>
      <c r="Y14" s="7"/>
      <c r="Z14" s="7"/>
      <c r="AA14" s="7"/>
      <c r="AB14" s="7"/>
      <c r="AC14" s="7"/>
      <c r="AD14" s="7"/>
      <c r="AE14" s="7"/>
      <c r="AF14" s="7"/>
      <c r="AG14" s="8"/>
      <c r="AH14" s="9"/>
    </row>
    <row r="15" spans="1:34" s="10" customFormat="1" x14ac:dyDescent="0.25">
      <c r="A15"/>
      <c r="B15"/>
      <c r="C15" s="89" t="s">
        <v>72</v>
      </c>
      <c r="D15" s="90"/>
      <c r="E15" s="57"/>
      <c r="F15" s="65">
        <v>0</v>
      </c>
      <c r="G15" s="57"/>
      <c r="H15" s="57"/>
      <c r="I15" s="35">
        <f t="shared" si="3"/>
        <v>13</v>
      </c>
      <c r="J15" s="40" t="str">
        <f ca="1">OFFSET('Plans Data Sheet'!$A$1,'Project Plan Gantt'!$I15,'Project Plan Gantt'!J$2)</f>
        <v>Task 13</v>
      </c>
      <c r="K15" s="25" t="str">
        <f ca="1">OFFSET('Plans Data Sheet'!$A$1,'Project Plan Gantt'!$I15,'Project Plan Gantt'!K$2)</f>
        <v>Person 3</v>
      </c>
      <c r="L15" s="26">
        <f ca="1">OFFSET('Plans Data Sheet'!$A$1,'Project Plan Gantt'!$I15,'Project Plan Gantt'!L$2)</f>
        <v>42418</v>
      </c>
      <c r="M15" s="26">
        <f t="shared" ca="1" si="1"/>
        <v>42425</v>
      </c>
      <c r="N15" s="31">
        <f ca="1">OFFSET('Plans Data Sheet'!$A$1,'Project Plan Gantt'!$I15,'Project Plan Gantt'!N$2)</f>
        <v>8</v>
      </c>
      <c r="O15" s="27">
        <f ca="1">OFFSET('Plans Data Sheet'!$A$1,'Project Plan Gantt'!$I15,'Project Plan Gantt'!O$2)</f>
        <v>0</v>
      </c>
      <c r="P15" s="28">
        <f t="shared" ca="1" si="4"/>
        <v>0</v>
      </c>
      <c r="Q15" s="6"/>
      <c r="R15" s="7"/>
      <c r="S15" s="7"/>
      <c r="T15" s="7"/>
      <c r="U15" s="7"/>
      <c r="V15" s="7"/>
      <c r="W15" s="7"/>
      <c r="X15" s="7"/>
      <c r="Y15" s="7"/>
      <c r="Z15" s="7"/>
      <c r="AA15" s="7"/>
      <c r="AB15" s="7"/>
      <c r="AC15" s="7"/>
      <c r="AD15" s="7"/>
      <c r="AE15" s="7"/>
      <c r="AF15" s="7"/>
      <c r="AG15" s="8"/>
      <c r="AH15" s="9"/>
    </row>
    <row r="16" spans="1:34" s="10" customFormat="1" x14ac:dyDescent="0.25">
      <c r="A16"/>
      <c r="B16"/>
      <c r="C16" s="56"/>
      <c r="D16" s="59"/>
      <c r="E16" s="59"/>
      <c r="F16" s="59"/>
      <c r="G16" s="57"/>
      <c r="H16" s="57"/>
      <c r="I16" s="35">
        <f t="shared" si="3"/>
        <v>14</v>
      </c>
      <c r="J16" s="40" t="str">
        <f ca="1">OFFSET('Plans Data Sheet'!$A$1,'Project Plan Gantt'!$I16,'Project Plan Gantt'!J$2)</f>
        <v>Task 14</v>
      </c>
      <c r="K16" s="25" t="str">
        <f ca="1">OFFSET('Plans Data Sheet'!$A$1,'Project Plan Gantt'!$I16,'Project Plan Gantt'!K$2)</f>
        <v>Person 4</v>
      </c>
      <c r="L16" s="26">
        <f ca="1">OFFSET('Plans Data Sheet'!$A$1,'Project Plan Gantt'!$I16,'Project Plan Gantt'!L$2)</f>
        <v>42420</v>
      </c>
      <c r="M16" s="26">
        <f t="shared" ca="1" si="1"/>
        <v>42426</v>
      </c>
      <c r="N16" s="31">
        <f ca="1">OFFSET('Plans Data Sheet'!$A$1,'Project Plan Gantt'!$I16,'Project Plan Gantt'!N$2)</f>
        <v>7</v>
      </c>
      <c r="O16" s="27">
        <f ca="1">OFFSET('Plans Data Sheet'!$A$1,'Project Plan Gantt'!$I16,'Project Plan Gantt'!O$2)</f>
        <v>0.49</v>
      </c>
      <c r="P16" s="28">
        <f t="shared" ca="1" si="4"/>
        <v>3.4299999999999997</v>
      </c>
      <c r="Q16" s="6"/>
      <c r="R16" s="7"/>
      <c r="S16" s="7"/>
      <c r="T16" s="7"/>
      <c r="U16" s="7"/>
      <c r="V16" s="7"/>
      <c r="W16" s="7"/>
      <c r="X16" s="7"/>
      <c r="Y16" s="7"/>
      <c r="Z16" s="7"/>
      <c r="AA16" s="7"/>
      <c r="AB16" s="7"/>
      <c r="AC16" s="7"/>
      <c r="AD16" s="7"/>
      <c r="AE16" s="7"/>
      <c r="AF16" s="7"/>
      <c r="AG16" s="8"/>
      <c r="AH16" s="9"/>
    </row>
    <row r="17" spans="1:34" s="10" customFormat="1" ht="15.75" x14ac:dyDescent="0.25">
      <c r="A17"/>
      <c r="B17"/>
      <c r="C17" s="66" t="s">
        <v>75</v>
      </c>
      <c r="D17" s="67">
        <f>COUNTA(Table1[Task])</f>
        <v>40</v>
      </c>
      <c r="E17" s="72" t="s">
        <v>10</v>
      </c>
      <c r="F17" s="72"/>
      <c r="G17" s="57"/>
      <c r="H17" s="57"/>
      <c r="I17" s="35">
        <f t="shared" si="3"/>
        <v>15</v>
      </c>
      <c r="J17" s="40" t="str">
        <f ca="1">OFFSET('Plans Data Sheet'!$A$1,'Project Plan Gantt'!$I17,'Project Plan Gantt'!J$2)</f>
        <v>Task 15</v>
      </c>
      <c r="K17" s="25" t="str">
        <f ca="1">OFFSET('Plans Data Sheet'!$A$1,'Project Plan Gantt'!$I17,'Project Plan Gantt'!K$2)</f>
        <v>Person 5</v>
      </c>
      <c r="L17" s="26">
        <f ca="1">OFFSET('Plans Data Sheet'!$A$1,'Project Plan Gantt'!$I17,'Project Plan Gantt'!L$2)</f>
        <v>42421</v>
      </c>
      <c r="M17" s="26">
        <f t="shared" ca="1" si="1"/>
        <v>42424</v>
      </c>
      <c r="N17" s="31">
        <f ca="1">OFFSET('Plans Data Sheet'!$A$1,'Project Plan Gantt'!$I17,'Project Plan Gantt'!N$2)</f>
        <v>4</v>
      </c>
      <c r="O17" s="27">
        <f ca="1">OFFSET('Plans Data Sheet'!$A$1,'Project Plan Gantt'!$I17,'Project Plan Gantt'!O$2)</f>
        <v>0.36</v>
      </c>
      <c r="P17" s="28">
        <f t="shared" ca="1" si="4"/>
        <v>1.44</v>
      </c>
      <c r="Q17" s="6"/>
      <c r="R17" s="7"/>
      <c r="S17" s="7"/>
      <c r="T17" s="7"/>
      <c r="U17" s="7"/>
      <c r="V17" s="7"/>
      <c r="W17" s="7"/>
      <c r="X17" s="7"/>
      <c r="Y17" s="7"/>
      <c r="Z17" s="7"/>
      <c r="AA17" s="7"/>
      <c r="AB17" s="7"/>
      <c r="AC17" s="7"/>
      <c r="AD17" s="7"/>
      <c r="AE17" s="7"/>
      <c r="AF17" s="7"/>
      <c r="AG17" s="8"/>
      <c r="AH17" s="9"/>
    </row>
    <row r="18" spans="1:34" s="10" customFormat="1" x14ac:dyDescent="0.25">
      <c r="A18"/>
      <c r="B18"/>
      <c r="C18" s="68" t="s">
        <v>82</v>
      </c>
      <c r="D18" s="70">
        <f>COUNTIF(Table1[Progress],"=0")</f>
        <v>1</v>
      </c>
      <c r="E18" s="98" t="s">
        <v>85</v>
      </c>
      <c r="F18" s="99"/>
      <c r="G18" s="57"/>
      <c r="H18" s="57"/>
      <c r="I18" s="35">
        <f t="shared" si="3"/>
        <v>16</v>
      </c>
      <c r="J18" s="40" t="str">
        <f ca="1">OFFSET('Plans Data Sheet'!$A$1,'Project Plan Gantt'!$I18,'Project Plan Gantt'!J$2)</f>
        <v>Task 16</v>
      </c>
      <c r="K18" s="25" t="str">
        <f ca="1">OFFSET('Plans Data Sheet'!$A$1,'Project Plan Gantt'!$I18,'Project Plan Gantt'!K$2)</f>
        <v>Person 1</v>
      </c>
      <c r="L18" s="26">
        <f ca="1">OFFSET('Plans Data Sheet'!$A$1,'Project Plan Gantt'!$I18,'Project Plan Gantt'!L$2)</f>
        <v>42421</v>
      </c>
      <c r="M18" s="26">
        <f t="shared" ca="1" si="1"/>
        <v>42426</v>
      </c>
      <c r="N18" s="31">
        <f ca="1">OFFSET('Plans Data Sheet'!$A$1,'Project Plan Gantt'!$I18,'Project Plan Gantt'!N$2)</f>
        <v>6</v>
      </c>
      <c r="O18" s="27">
        <f ca="1">OFFSET('Plans Data Sheet'!$A$1,'Project Plan Gantt'!$I18,'Project Plan Gantt'!O$2)</f>
        <v>0.54</v>
      </c>
      <c r="P18" s="28">
        <f t="shared" ca="1" si="4"/>
        <v>3.24</v>
      </c>
      <c r="Q18" s="6"/>
      <c r="R18" s="7"/>
      <c r="S18" s="7"/>
      <c r="T18" s="7"/>
      <c r="U18" s="7"/>
      <c r="V18" s="7"/>
      <c r="W18" s="7"/>
      <c r="X18" s="7"/>
      <c r="Y18" s="7"/>
      <c r="Z18" s="7"/>
      <c r="AA18" s="7"/>
      <c r="AB18" s="7"/>
      <c r="AC18" s="7"/>
      <c r="AD18" s="7"/>
      <c r="AE18" s="7"/>
      <c r="AF18" s="7"/>
      <c r="AG18" s="8"/>
      <c r="AH18" s="9"/>
    </row>
    <row r="19" spans="1:34" s="10" customFormat="1" x14ac:dyDescent="0.25">
      <c r="A19"/>
      <c r="B19"/>
      <c r="C19" s="68" t="s">
        <v>81</v>
      </c>
      <c r="D19" s="70">
        <f>COUNTIFS(Table1[Progress],"&gt;0",Table1[Progress],"&lt;1")</f>
        <v>38</v>
      </c>
      <c r="E19" s="98" t="s">
        <v>86</v>
      </c>
      <c r="F19" s="99"/>
      <c r="G19" s="57"/>
      <c r="H19" s="57"/>
      <c r="I19" s="35">
        <f t="shared" si="3"/>
        <v>17</v>
      </c>
      <c r="J19" s="40" t="str">
        <f ca="1">OFFSET('Plans Data Sheet'!$A$1,'Project Plan Gantt'!$I19,'Project Plan Gantt'!J$2)</f>
        <v>Task 17</v>
      </c>
      <c r="K19" s="25" t="str">
        <f ca="1">OFFSET('Plans Data Sheet'!$A$1,'Project Plan Gantt'!$I19,'Project Plan Gantt'!K$2)</f>
        <v>Person 2</v>
      </c>
      <c r="L19" s="26">
        <f ca="1">OFFSET('Plans Data Sheet'!$A$1,'Project Plan Gantt'!$I19,'Project Plan Gantt'!L$2)</f>
        <v>42424</v>
      </c>
      <c r="M19" s="26">
        <f t="shared" ca="1" si="1"/>
        <v>42429</v>
      </c>
      <c r="N19" s="31">
        <f ca="1">OFFSET('Plans Data Sheet'!$A$1,'Project Plan Gantt'!$I19,'Project Plan Gantt'!N$2)</f>
        <v>6</v>
      </c>
      <c r="O19" s="27">
        <f ca="1">OFFSET('Plans Data Sheet'!$A$1,'Project Plan Gantt'!$I19,'Project Plan Gantt'!O$2)</f>
        <v>0.56999999999999995</v>
      </c>
      <c r="P19" s="28">
        <f t="shared" ca="1" si="4"/>
        <v>3.42</v>
      </c>
      <c r="Q19" s="6"/>
      <c r="R19" s="7"/>
      <c r="S19" s="7"/>
      <c r="T19" s="7"/>
      <c r="U19" s="7"/>
      <c r="V19" s="7"/>
      <c r="W19" s="7"/>
      <c r="X19" s="7"/>
      <c r="Y19" s="7"/>
      <c r="Z19" s="7"/>
      <c r="AA19" s="7"/>
      <c r="AB19" s="7"/>
      <c r="AC19" s="7"/>
      <c r="AD19" s="7"/>
      <c r="AE19" s="7"/>
      <c r="AF19" s="7"/>
      <c r="AG19" s="8"/>
      <c r="AH19" s="9"/>
    </row>
    <row r="20" spans="1:34" s="10" customFormat="1" x14ac:dyDescent="0.25">
      <c r="A20"/>
      <c r="B20"/>
      <c r="C20" s="69" t="s">
        <v>76</v>
      </c>
      <c r="D20" s="71">
        <f>COUNTIFS(Table1[Progress],"&gt;0",Table1[Progress],"&lt;=.25")</f>
        <v>8</v>
      </c>
      <c r="E20" s="98" t="s">
        <v>88</v>
      </c>
      <c r="F20" s="99"/>
      <c r="G20" s="57"/>
      <c r="H20" s="57"/>
      <c r="I20" s="35">
        <f t="shared" si="3"/>
        <v>18</v>
      </c>
      <c r="J20" s="40" t="str">
        <f ca="1">OFFSET('Plans Data Sheet'!$A$1,'Project Plan Gantt'!$I20,'Project Plan Gantt'!J$2)</f>
        <v>Task 18</v>
      </c>
      <c r="K20" s="25" t="str">
        <f ca="1">OFFSET('Plans Data Sheet'!$A$1,'Project Plan Gantt'!$I20,'Project Plan Gantt'!K$2)</f>
        <v>Person 3</v>
      </c>
      <c r="L20" s="26">
        <f ca="1">OFFSET('Plans Data Sheet'!$A$1,'Project Plan Gantt'!$I20,'Project Plan Gantt'!L$2)</f>
        <v>42425</v>
      </c>
      <c r="M20" s="26">
        <f t="shared" ca="1" si="1"/>
        <v>42428</v>
      </c>
      <c r="N20" s="31">
        <f ca="1">OFFSET('Plans Data Sheet'!$A$1,'Project Plan Gantt'!$I20,'Project Plan Gantt'!N$2)</f>
        <v>4</v>
      </c>
      <c r="O20" s="27">
        <f ca="1">OFFSET('Plans Data Sheet'!$A$1,'Project Plan Gantt'!$I20,'Project Plan Gantt'!O$2)</f>
        <v>0.22</v>
      </c>
      <c r="P20" s="28">
        <f t="shared" ca="1" si="4"/>
        <v>0.88</v>
      </c>
      <c r="Q20" s="6"/>
      <c r="R20" s="7"/>
      <c r="S20" s="7"/>
      <c r="T20" s="7"/>
      <c r="U20" s="7"/>
      <c r="V20" s="7"/>
      <c r="W20" s="7"/>
      <c r="X20" s="7"/>
      <c r="Y20" s="7"/>
      <c r="Z20" s="7"/>
      <c r="AA20" s="7"/>
      <c r="AB20" s="7"/>
      <c r="AC20" s="7"/>
      <c r="AD20" s="7"/>
      <c r="AE20" s="7"/>
      <c r="AF20" s="7"/>
      <c r="AG20" s="8"/>
      <c r="AH20" s="9"/>
    </row>
    <row r="21" spans="1:34" s="10" customFormat="1" x14ac:dyDescent="0.25">
      <c r="A21"/>
      <c r="B21"/>
      <c r="C21" s="69" t="s">
        <v>77</v>
      </c>
      <c r="D21" s="71">
        <f>COUNTIFS(Table1[Progress],"&gt;.25",Table1[Progress],"&lt;=.5")</f>
        <v>20</v>
      </c>
      <c r="E21" s="98" t="s">
        <v>87</v>
      </c>
      <c r="F21" s="99"/>
      <c r="G21" s="57"/>
      <c r="H21" s="57"/>
      <c r="I21" s="35">
        <f t="shared" si="3"/>
        <v>19</v>
      </c>
      <c r="J21" s="40" t="str">
        <f ca="1">OFFSET('Plans Data Sheet'!$A$1,'Project Plan Gantt'!$I21,'Project Plan Gantt'!J$2)</f>
        <v>Task 19</v>
      </c>
      <c r="K21" s="25" t="str">
        <f ca="1">OFFSET('Plans Data Sheet'!$A$1,'Project Plan Gantt'!$I21,'Project Plan Gantt'!K$2)</f>
        <v>Person 4</v>
      </c>
      <c r="L21" s="26">
        <f ca="1">OFFSET('Plans Data Sheet'!$A$1,'Project Plan Gantt'!$I21,'Project Plan Gantt'!L$2)</f>
        <v>42427</v>
      </c>
      <c r="M21" s="26">
        <f t="shared" ca="1" si="1"/>
        <v>42433</v>
      </c>
      <c r="N21" s="31">
        <f ca="1">OFFSET('Plans Data Sheet'!$A$1,'Project Plan Gantt'!$I21,'Project Plan Gantt'!N$2)</f>
        <v>7</v>
      </c>
      <c r="O21" s="27">
        <f ca="1">OFFSET('Plans Data Sheet'!$A$1,'Project Plan Gantt'!$I21,'Project Plan Gantt'!O$2)</f>
        <v>0.46</v>
      </c>
      <c r="P21" s="28">
        <f t="shared" ca="1" si="4"/>
        <v>3.22</v>
      </c>
      <c r="Q21" s="6"/>
      <c r="R21" s="7"/>
      <c r="S21" s="7"/>
      <c r="T21" s="7"/>
      <c r="U21" s="7"/>
      <c r="V21" s="7"/>
      <c r="W21" s="7"/>
      <c r="X21" s="7"/>
      <c r="Y21" s="7"/>
      <c r="Z21" s="7"/>
      <c r="AA21" s="7"/>
      <c r="AB21" s="7"/>
      <c r="AC21" s="7"/>
      <c r="AD21" s="7"/>
      <c r="AE21" s="7"/>
      <c r="AF21" s="7"/>
      <c r="AG21" s="8"/>
      <c r="AH21" s="9"/>
    </row>
    <row r="22" spans="1:34" s="10" customFormat="1" x14ac:dyDescent="0.25">
      <c r="A22"/>
      <c r="B22"/>
      <c r="C22" s="69" t="s">
        <v>78</v>
      </c>
      <c r="D22" s="71">
        <f>COUNTIFS(Table1[Progress],"&gt;.5",Table1[Progress],"&lt;=.75")</f>
        <v>9</v>
      </c>
      <c r="E22" s="98"/>
      <c r="F22" s="99"/>
      <c r="G22" s="57"/>
      <c r="H22" s="57"/>
      <c r="I22" s="35">
        <f t="shared" si="3"/>
        <v>20</v>
      </c>
      <c r="J22" s="40" t="str">
        <f ca="1">OFFSET('Plans Data Sheet'!$A$1,'Project Plan Gantt'!$I22,'Project Plan Gantt'!J$2)</f>
        <v>Task 20</v>
      </c>
      <c r="K22" s="25" t="str">
        <f ca="1">OFFSET('Plans Data Sheet'!$A$1,'Project Plan Gantt'!$I22,'Project Plan Gantt'!K$2)</f>
        <v>Person 5</v>
      </c>
      <c r="L22" s="26">
        <f ca="1">OFFSET('Plans Data Sheet'!$A$1,'Project Plan Gantt'!$I22,'Project Plan Gantt'!L$2)</f>
        <v>42416</v>
      </c>
      <c r="M22" s="26">
        <f t="shared" ca="1" si="1"/>
        <v>42418</v>
      </c>
      <c r="N22" s="31">
        <f ca="1">OFFSET('Plans Data Sheet'!$A$1,'Project Plan Gantt'!$I22,'Project Plan Gantt'!N$2)</f>
        <v>3</v>
      </c>
      <c r="O22" s="27">
        <f ca="1">OFFSET('Plans Data Sheet'!$A$1,'Project Plan Gantt'!$I22,'Project Plan Gantt'!O$2)</f>
        <v>1</v>
      </c>
      <c r="P22" s="28">
        <f t="shared" ca="1" si="4"/>
        <v>3</v>
      </c>
      <c r="Q22" s="6"/>
      <c r="R22" s="7"/>
      <c r="S22" s="7"/>
      <c r="T22" s="7"/>
      <c r="U22" s="7"/>
      <c r="V22" s="7"/>
      <c r="W22" s="7"/>
      <c r="X22" s="7"/>
      <c r="Y22" s="7"/>
      <c r="Z22" s="7"/>
      <c r="AA22" s="7"/>
      <c r="AB22" s="7"/>
      <c r="AC22" s="7"/>
      <c r="AD22" s="7"/>
      <c r="AE22" s="7"/>
      <c r="AF22" s="7"/>
      <c r="AG22" s="8"/>
      <c r="AH22" s="9"/>
    </row>
    <row r="23" spans="1:34" s="10" customFormat="1" x14ac:dyDescent="0.25">
      <c r="A23"/>
      <c r="B23"/>
      <c r="C23" s="69" t="s">
        <v>79</v>
      </c>
      <c r="D23" s="71">
        <f>COUNTIFS(Table1[Progress],"&gt;.75",Table1[Progress],"&lt;1")</f>
        <v>1</v>
      </c>
      <c r="E23" s="98"/>
      <c r="F23" s="99"/>
      <c r="G23" s="57"/>
      <c r="H23" s="57"/>
      <c r="I23" s="35">
        <f t="shared" si="3"/>
        <v>21</v>
      </c>
      <c r="J23" s="40" t="str">
        <f ca="1">OFFSET('Plans Data Sheet'!$A$1,'Project Plan Gantt'!$I23,'Project Plan Gantt'!J$2)</f>
        <v>Task 21</v>
      </c>
      <c r="K23" s="25" t="str">
        <f ca="1">OFFSET('Plans Data Sheet'!$A$1,'Project Plan Gantt'!$I23,'Project Plan Gantt'!K$2)</f>
        <v>Person 1</v>
      </c>
      <c r="L23" s="26">
        <f ca="1">OFFSET('Plans Data Sheet'!$A$1,'Project Plan Gantt'!$I23,'Project Plan Gantt'!L$2)</f>
        <v>42419</v>
      </c>
      <c r="M23" s="26">
        <f t="shared" ca="1" si="1"/>
        <v>42428</v>
      </c>
      <c r="N23" s="31">
        <f ca="1">OFFSET('Plans Data Sheet'!$A$1,'Project Plan Gantt'!$I23,'Project Plan Gantt'!N$2)</f>
        <v>10</v>
      </c>
      <c r="O23" s="27">
        <f ca="1">OFFSET('Plans Data Sheet'!$A$1,'Project Plan Gantt'!$I23,'Project Plan Gantt'!O$2)</f>
        <v>0.47</v>
      </c>
      <c r="P23" s="28">
        <f t="shared" ca="1" si="4"/>
        <v>4.6999999999999993</v>
      </c>
      <c r="Q23" s="6"/>
      <c r="R23" s="7"/>
      <c r="S23" s="7"/>
      <c r="T23" s="7"/>
      <c r="U23" s="7"/>
      <c r="V23" s="7"/>
      <c r="W23" s="7"/>
      <c r="X23" s="7"/>
      <c r="Y23" s="7"/>
      <c r="Z23" s="7"/>
      <c r="AA23" s="7"/>
      <c r="AB23" s="7"/>
      <c r="AC23" s="7"/>
      <c r="AD23" s="7"/>
      <c r="AE23" s="7"/>
      <c r="AF23" s="7"/>
      <c r="AG23" s="8"/>
      <c r="AH23" s="9"/>
    </row>
    <row r="24" spans="1:34" s="10" customFormat="1" x14ac:dyDescent="0.25">
      <c r="A24"/>
      <c r="B24"/>
      <c r="C24" s="68" t="s">
        <v>80</v>
      </c>
      <c r="D24" s="70">
        <f>COUNTIF(Table1[Progress],"=1")</f>
        <v>1</v>
      </c>
      <c r="E24" s="98"/>
      <c r="F24" s="99"/>
      <c r="G24" s="57"/>
      <c r="H24" s="57"/>
      <c r="I24" s="35">
        <f t="shared" si="3"/>
        <v>22</v>
      </c>
      <c r="J24" s="40" t="str">
        <f ca="1">OFFSET('Plans Data Sheet'!$A$1,'Project Plan Gantt'!$I24,'Project Plan Gantt'!J$2)</f>
        <v>Task 22</v>
      </c>
      <c r="K24" s="25" t="str">
        <f ca="1">OFFSET('Plans Data Sheet'!$A$1,'Project Plan Gantt'!$I24,'Project Plan Gantt'!K$2)</f>
        <v>Person 2</v>
      </c>
      <c r="L24" s="26">
        <f ca="1">OFFSET('Plans Data Sheet'!$A$1,'Project Plan Gantt'!$I24,'Project Plan Gantt'!L$2)</f>
        <v>42421</v>
      </c>
      <c r="M24" s="26">
        <f t="shared" ca="1" si="1"/>
        <v>42425</v>
      </c>
      <c r="N24" s="31">
        <f ca="1">OFFSET('Plans Data Sheet'!$A$1,'Project Plan Gantt'!$I24,'Project Plan Gantt'!N$2)</f>
        <v>5</v>
      </c>
      <c r="O24" s="27">
        <f ca="1">OFFSET('Plans Data Sheet'!$A$1,'Project Plan Gantt'!$I24,'Project Plan Gantt'!O$2)</f>
        <v>0.55000000000000004</v>
      </c>
      <c r="P24" s="28">
        <f t="shared" ca="1" si="4"/>
        <v>2.75</v>
      </c>
      <c r="Q24" s="6"/>
      <c r="R24" s="7"/>
      <c r="S24" s="7"/>
      <c r="T24" s="7"/>
      <c r="U24" s="7"/>
      <c r="V24" s="7"/>
      <c r="W24" s="7"/>
      <c r="X24" s="7"/>
      <c r="Y24" s="7"/>
      <c r="Z24" s="7"/>
      <c r="AA24" s="7"/>
      <c r="AB24" s="7"/>
      <c r="AC24" s="7"/>
      <c r="AD24" s="7"/>
      <c r="AE24" s="7"/>
      <c r="AF24" s="7"/>
      <c r="AG24" s="8"/>
      <c r="AH24" s="9"/>
    </row>
    <row r="25" spans="1:34" s="10" customFormat="1" x14ac:dyDescent="0.25">
      <c r="A25" s="2"/>
      <c r="B25" s="2"/>
      <c r="C25" s="56"/>
      <c r="D25" s="57"/>
      <c r="E25" s="57"/>
      <c r="F25" s="57"/>
      <c r="G25" s="57"/>
      <c r="H25" s="57"/>
      <c r="I25" s="35">
        <f t="shared" si="3"/>
        <v>23</v>
      </c>
      <c r="J25" s="40" t="str">
        <f ca="1">OFFSET('Plans Data Sheet'!$A$1,'Project Plan Gantt'!$I25,'Project Plan Gantt'!J$2)</f>
        <v>Task 23</v>
      </c>
      <c r="K25" s="25" t="str">
        <f ca="1">OFFSET('Plans Data Sheet'!$A$1,'Project Plan Gantt'!$I25,'Project Plan Gantt'!K$2)</f>
        <v>Person 3</v>
      </c>
      <c r="L25" s="26">
        <f ca="1">OFFSET('Plans Data Sheet'!$A$1,'Project Plan Gantt'!$I25,'Project Plan Gantt'!L$2)</f>
        <v>42423</v>
      </c>
      <c r="M25" s="26">
        <f t="shared" ref="M25:M26" ca="1" si="5">L25+N25-1</f>
        <v>42429</v>
      </c>
      <c r="N25" s="31">
        <f ca="1">OFFSET('Plans Data Sheet'!$A$1,'Project Plan Gantt'!$I25,'Project Plan Gantt'!N$2)</f>
        <v>7</v>
      </c>
      <c r="O25" s="27">
        <f ca="1">OFFSET('Plans Data Sheet'!$A$1,'Project Plan Gantt'!$I25,'Project Plan Gantt'!O$2)</f>
        <v>0.38</v>
      </c>
      <c r="P25" s="28">
        <f t="shared" ref="P25:P26" ca="1" si="6">N25*O25</f>
        <v>2.66</v>
      </c>
      <c r="Q25" s="6"/>
      <c r="R25" s="7"/>
      <c r="S25" s="7"/>
      <c r="T25" s="7"/>
      <c r="U25" s="7"/>
      <c r="V25" s="7"/>
      <c r="W25" s="7"/>
      <c r="X25" s="7"/>
      <c r="Y25" s="7"/>
      <c r="Z25" s="7"/>
      <c r="AA25" s="7"/>
      <c r="AB25" s="7"/>
      <c r="AC25" s="7"/>
      <c r="AD25" s="7"/>
      <c r="AE25" s="7"/>
      <c r="AF25" s="7"/>
      <c r="AG25" s="8"/>
      <c r="AH25" s="9"/>
    </row>
    <row r="26" spans="1:34" s="10" customFormat="1" x14ac:dyDescent="0.25">
      <c r="A26"/>
      <c r="B26"/>
      <c r="C26" s="56"/>
      <c r="D26" s="57"/>
      <c r="E26" s="57"/>
      <c r="F26" s="57"/>
      <c r="G26" s="57"/>
      <c r="H26" s="57"/>
      <c r="I26" s="35">
        <f t="shared" si="3"/>
        <v>24</v>
      </c>
      <c r="J26" s="40" t="str">
        <f ca="1">OFFSET('Plans Data Sheet'!$A$1,'Project Plan Gantt'!$I26,'Project Plan Gantt'!J$2)</f>
        <v>Task 24</v>
      </c>
      <c r="K26" s="25" t="str">
        <f ca="1">OFFSET('Plans Data Sheet'!$A$1,'Project Plan Gantt'!$I26,'Project Plan Gantt'!K$2)</f>
        <v>Person 4</v>
      </c>
      <c r="L26" s="26">
        <f ca="1">OFFSET('Plans Data Sheet'!$A$1,'Project Plan Gantt'!$I26,'Project Plan Gantt'!L$2)</f>
        <v>42426</v>
      </c>
      <c r="M26" s="26">
        <f t="shared" ca="1" si="5"/>
        <v>42432</v>
      </c>
      <c r="N26" s="31">
        <f ca="1">OFFSET('Plans Data Sheet'!$A$1,'Project Plan Gantt'!$I26,'Project Plan Gantt'!N$2)</f>
        <v>7</v>
      </c>
      <c r="O26" s="27">
        <f ca="1">OFFSET('Plans Data Sheet'!$A$1,'Project Plan Gantt'!$I26,'Project Plan Gantt'!O$2)</f>
        <v>0.33</v>
      </c>
      <c r="P26" s="28">
        <f t="shared" ca="1" si="6"/>
        <v>2.31</v>
      </c>
      <c r="Q26" s="6"/>
      <c r="R26" s="7"/>
      <c r="S26" s="7"/>
      <c r="T26" s="7"/>
      <c r="U26" s="7"/>
      <c r="V26" s="7"/>
      <c r="W26" s="7"/>
      <c r="X26" s="7"/>
      <c r="Y26" s="7"/>
      <c r="Z26" s="7"/>
      <c r="AA26" s="7"/>
      <c r="AB26" s="7"/>
      <c r="AC26" s="7"/>
      <c r="AD26" s="7"/>
      <c r="AE26" s="7"/>
      <c r="AF26" s="7"/>
      <c r="AG26" s="8"/>
      <c r="AH26" s="9"/>
    </row>
    <row r="27" spans="1:34" s="10" customFormat="1" x14ac:dyDescent="0.25">
      <c r="A27"/>
      <c r="B27"/>
      <c r="C27" s="100" t="s">
        <v>20</v>
      </c>
      <c r="D27" s="101"/>
      <c r="E27" s="76" t="s">
        <v>21</v>
      </c>
      <c r="F27" s="100" t="s">
        <v>73</v>
      </c>
      <c r="G27" s="101"/>
      <c r="H27" s="73"/>
      <c r="I27" s="11">
        <f t="shared" si="3"/>
        <v>25</v>
      </c>
      <c r="J27" s="40" t="str">
        <f ca="1">OFFSET('Plans Data Sheet'!$A$1,'Project Plan Gantt'!$I27,'Project Plan Gantt'!J$2)</f>
        <v>Task 25</v>
      </c>
      <c r="K27" s="25" t="str">
        <f ca="1">OFFSET('Plans Data Sheet'!$A$1,'Project Plan Gantt'!$I27,'Project Plan Gantt'!K$2)</f>
        <v>Person 5</v>
      </c>
      <c r="L27" s="26">
        <f ca="1">OFFSET('Plans Data Sheet'!$A$1,'Project Plan Gantt'!$I27,'Project Plan Gantt'!L$2)</f>
        <v>42428</v>
      </c>
      <c r="M27" s="26">
        <f t="shared" ca="1" si="1"/>
        <v>42430</v>
      </c>
      <c r="N27" s="31">
        <f ca="1">OFFSET('Plans Data Sheet'!$A$1,'Project Plan Gantt'!$I27,'Project Plan Gantt'!N$2)</f>
        <v>3</v>
      </c>
      <c r="O27" s="27">
        <f ca="1">OFFSET('Plans Data Sheet'!$A$1,'Project Plan Gantt'!$I27,'Project Plan Gantt'!O$2)</f>
        <v>0.68</v>
      </c>
      <c r="P27" s="28">
        <f t="shared" ca="1" si="4"/>
        <v>2.04</v>
      </c>
      <c r="Q27" s="12"/>
      <c r="R27" s="13"/>
      <c r="S27" s="13"/>
      <c r="T27" s="13"/>
      <c r="U27" s="13"/>
      <c r="V27" s="13"/>
      <c r="W27" s="13"/>
      <c r="X27" s="13"/>
      <c r="Y27" s="13"/>
      <c r="Z27" s="13"/>
      <c r="AA27" s="13"/>
      <c r="AB27" s="13"/>
      <c r="AC27" s="13"/>
      <c r="AD27" s="13"/>
      <c r="AE27" s="13"/>
      <c r="AF27" s="13"/>
      <c r="AG27" s="14"/>
      <c r="AH27" s="9"/>
    </row>
    <row r="28" spans="1:34" x14ac:dyDescent="0.25">
      <c r="C28" s="97" t="s">
        <v>74</v>
      </c>
      <c r="D28" s="97"/>
      <c r="E28" s="97"/>
      <c r="F28" s="97"/>
      <c r="G28" s="97"/>
      <c r="H28" s="97"/>
      <c r="J28" s="41"/>
    </row>
    <row r="29" spans="1:34" ht="7.5" customHeight="1" x14ac:dyDescent="0.25">
      <c r="C29" s="97"/>
      <c r="D29" s="97"/>
      <c r="E29" s="97"/>
      <c r="F29" s="97"/>
      <c r="G29" s="97"/>
      <c r="H29" s="97"/>
    </row>
    <row r="30" spans="1:34" ht="7.5" customHeight="1" x14ac:dyDescent="0.25">
      <c r="C30" s="97"/>
      <c r="D30" s="97"/>
      <c r="E30" s="97"/>
      <c r="F30" s="97"/>
      <c r="G30" s="97"/>
      <c r="H30" s="97"/>
    </row>
    <row r="31" spans="1:34" ht="7.5" customHeight="1" x14ac:dyDescent="0.25"/>
    <row r="32" spans="1:34" hidden="1" x14ac:dyDescent="0.25"/>
  </sheetData>
  <sheetProtection password="C6B6" sheet="1" objects="1" scenarios="1"/>
  <mergeCells count="20">
    <mergeCell ref="C28:H30"/>
    <mergeCell ref="E18:F18"/>
    <mergeCell ref="E19:F19"/>
    <mergeCell ref="E20:F20"/>
    <mergeCell ref="E21:F21"/>
    <mergeCell ref="E22:F22"/>
    <mergeCell ref="E23:F23"/>
    <mergeCell ref="E24:F24"/>
    <mergeCell ref="C27:D27"/>
    <mergeCell ref="F27:G27"/>
    <mergeCell ref="C11:D11"/>
    <mergeCell ref="C10:D10"/>
    <mergeCell ref="C15:D15"/>
    <mergeCell ref="D1:F1"/>
    <mergeCell ref="C3:D3"/>
    <mergeCell ref="C4:D4"/>
    <mergeCell ref="C5:D5"/>
    <mergeCell ref="C7:D7"/>
    <mergeCell ref="C8:D8"/>
    <mergeCell ref="C9:D9"/>
  </mergeCells>
  <conditionalFormatting sqref="R3:AG3">
    <cfRule type="expression" dxfId="8" priority="4" stopIfTrue="1">
      <formula>IF(AND(R$1&gt;=$L3,R$1&lt;$L3+$P3),TRUE,FALSE)</formula>
    </cfRule>
    <cfRule type="expression" dxfId="7" priority="5" stopIfTrue="1">
      <formula>IF(AND(R$1&gt;=$L3,R$1&lt;=$M3),TRUE,FALSE)</formula>
    </cfRule>
  </conditionalFormatting>
  <conditionalFormatting sqref="R4:AG27">
    <cfRule type="expression" dxfId="6" priority="2" stopIfTrue="1">
      <formula>IF(AND(R$1&gt;=$L4,R$1&lt;$L4+$P4),TRUE,FALSE)</formula>
    </cfRule>
    <cfRule type="expression" dxfId="5" priority="3" stopIfTrue="1">
      <formula>IF(AND(R$1&gt;=$L4,R$1&lt;=$M4),TRUE,FALSE)</formula>
    </cfRule>
  </conditionalFormatting>
  <conditionalFormatting sqref="J3:P27">
    <cfRule type="expression" dxfId="4" priority="1">
      <formula>IF($J3=0,TRUE,FALSE)</formula>
    </cfRule>
  </conditionalFormatting>
  <hyperlinks>
    <hyperlink ref="E27" r:id="rId1"/>
  </hyperlinks>
  <pageMargins left="0.7" right="0.7" top="0.75" bottom="0.75" header="0.3" footer="0.3"/>
  <pageSetup paperSize="9" orientation="portrait" verticalDpi="0" r:id="rId2"/>
  <ignoredErrors>
    <ignoredError sqref="I27:P27 E7:E9 I3:P24 I25:P26 D17:D24"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56" r:id="rId5" name="Scroll Bar 32">
              <controlPr defaultSize="0" autoPict="0">
                <anchor moveWithCells="1">
                  <from>
                    <xdr:col>3</xdr:col>
                    <xdr:colOff>0</xdr:colOff>
                    <xdr:row>13</xdr:row>
                    <xdr:rowOff>180975</xdr:rowOff>
                  </from>
                  <to>
                    <xdr:col>5</xdr:col>
                    <xdr:colOff>1028700</xdr:colOff>
                    <xdr:row>15</xdr:row>
                    <xdr:rowOff>66675</xdr:rowOff>
                  </to>
                </anchor>
              </controlPr>
            </control>
          </mc:Choice>
        </mc:AlternateContent>
        <mc:AlternateContent xmlns:mc="http://schemas.openxmlformats.org/markup-compatibility/2006">
          <mc:Choice Requires="x14">
            <control shapeId="1087" r:id="rId6" name="Scroll Bar 63">
              <controlPr defaultSize="0" autoPict="0">
                <anchor moveWithCells="1">
                  <from>
                    <xdr:col>7</xdr:col>
                    <xdr:colOff>76200</xdr:colOff>
                    <xdr:row>2</xdr:row>
                    <xdr:rowOff>28575</xdr:rowOff>
                  </from>
                  <to>
                    <xdr:col>7</xdr:col>
                    <xdr:colOff>352425</xdr:colOff>
                    <xdr:row>25</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E41"/>
  <sheetViews>
    <sheetView workbookViewId="0"/>
  </sheetViews>
  <sheetFormatPr defaultRowHeight="15" x14ac:dyDescent="0.25"/>
  <cols>
    <col min="1" max="1" width="34" customWidth="1"/>
    <col min="2" max="2" width="24.42578125" customWidth="1"/>
    <col min="3" max="3" width="14.85546875" customWidth="1"/>
    <col min="4" max="4" width="12.28515625" customWidth="1"/>
    <col min="5" max="5" width="13.28515625" customWidth="1"/>
  </cols>
  <sheetData>
    <row r="1" spans="1:5" x14ac:dyDescent="0.25">
      <c r="A1" s="77" t="s">
        <v>5</v>
      </c>
      <c r="B1" s="77" t="s">
        <v>83</v>
      </c>
      <c r="C1" s="78" t="s">
        <v>3</v>
      </c>
      <c r="D1" s="78" t="s">
        <v>6</v>
      </c>
      <c r="E1" s="78" t="s">
        <v>27</v>
      </c>
    </row>
    <row r="2" spans="1:5" x14ac:dyDescent="0.25">
      <c r="A2" t="s">
        <v>7</v>
      </c>
      <c r="B2" t="s">
        <v>26</v>
      </c>
      <c r="C2" s="23">
        <v>42416</v>
      </c>
      <c r="D2">
        <v>5</v>
      </c>
      <c r="E2" s="24">
        <v>0.47</v>
      </c>
    </row>
    <row r="3" spans="1:5" x14ac:dyDescent="0.25">
      <c r="A3" s="2" t="s">
        <v>8</v>
      </c>
      <c r="B3" s="2" t="s">
        <v>46</v>
      </c>
      <c r="C3" s="23">
        <v>42417</v>
      </c>
      <c r="D3" s="2">
        <v>6</v>
      </c>
      <c r="E3" s="24">
        <v>0.43</v>
      </c>
    </row>
    <row r="4" spans="1:5" x14ac:dyDescent="0.25">
      <c r="A4" s="2" t="s">
        <v>28</v>
      </c>
      <c r="B4" s="2" t="s">
        <v>47</v>
      </c>
      <c r="C4" s="23">
        <v>42418</v>
      </c>
      <c r="D4" s="2">
        <v>10</v>
      </c>
      <c r="E4" s="24">
        <v>0.38</v>
      </c>
    </row>
    <row r="5" spans="1:5" x14ac:dyDescent="0.25">
      <c r="A5" s="2" t="s">
        <v>29</v>
      </c>
      <c r="B5" s="2" t="s">
        <v>48</v>
      </c>
      <c r="C5" s="23">
        <v>42421</v>
      </c>
      <c r="D5" s="2">
        <v>9</v>
      </c>
      <c r="E5" s="24">
        <v>0.34</v>
      </c>
    </row>
    <row r="6" spans="1:5" x14ac:dyDescent="0.25">
      <c r="A6" s="2" t="s">
        <v>30</v>
      </c>
      <c r="B6" s="2" t="s">
        <v>49</v>
      </c>
      <c r="C6" s="23">
        <v>42417</v>
      </c>
      <c r="D6" s="2">
        <v>4</v>
      </c>
      <c r="E6" s="24">
        <v>0.25</v>
      </c>
    </row>
    <row r="7" spans="1:5" x14ac:dyDescent="0.25">
      <c r="A7" s="2" t="s">
        <v>31</v>
      </c>
      <c r="B7" s="2" t="s">
        <v>26</v>
      </c>
      <c r="C7" s="23">
        <v>42420</v>
      </c>
      <c r="D7" s="2">
        <v>6</v>
      </c>
      <c r="E7" s="24">
        <v>7.0000000000000007E-2</v>
      </c>
    </row>
    <row r="8" spans="1:5" x14ac:dyDescent="0.25">
      <c r="A8" s="2" t="s">
        <v>32</v>
      </c>
      <c r="B8" s="2" t="s">
        <v>46</v>
      </c>
      <c r="C8" s="23">
        <v>42420</v>
      </c>
      <c r="D8" s="2">
        <v>7</v>
      </c>
      <c r="E8" s="24">
        <v>0.42</v>
      </c>
    </row>
    <row r="9" spans="1:5" x14ac:dyDescent="0.25">
      <c r="A9" s="2" t="s">
        <v>33</v>
      </c>
      <c r="B9" s="2" t="s">
        <v>47</v>
      </c>
      <c r="C9" s="23">
        <v>42422</v>
      </c>
      <c r="D9" s="2">
        <v>5</v>
      </c>
      <c r="E9" s="24">
        <v>0.34</v>
      </c>
    </row>
    <row r="10" spans="1:5" x14ac:dyDescent="0.25">
      <c r="A10" s="2" t="s">
        <v>34</v>
      </c>
      <c r="B10" s="2" t="s">
        <v>48</v>
      </c>
      <c r="C10" s="23">
        <v>42422</v>
      </c>
      <c r="D10" s="2">
        <v>9</v>
      </c>
      <c r="E10" s="24">
        <v>0.14000000000000001</v>
      </c>
    </row>
    <row r="11" spans="1:5" x14ac:dyDescent="0.25">
      <c r="A11" s="2" t="s">
        <v>35</v>
      </c>
      <c r="B11" s="2" t="s">
        <v>49</v>
      </c>
      <c r="C11" s="23">
        <v>42423</v>
      </c>
      <c r="D11" s="2">
        <v>6</v>
      </c>
      <c r="E11" s="24">
        <v>0.55000000000000004</v>
      </c>
    </row>
    <row r="12" spans="1:5" x14ac:dyDescent="0.25">
      <c r="A12" s="2" t="s">
        <v>36</v>
      </c>
      <c r="B12" s="2" t="s">
        <v>26</v>
      </c>
      <c r="C12" s="23">
        <v>42416</v>
      </c>
      <c r="D12" s="2">
        <v>7</v>
      </c>
      <c r="E12" s="24">
        <v>0.59</v>
      </c>
    </row>
    <row r="13" spans="1:5" x14ac:dyDescent="0.25">
      <c r="A13" s="2" t="s">
        <v>37</v>
      </c>
      <c r="B13" s="2" t="s">
        <v>46</v>
      </c>
      <c r="C13" s="23">
        <v>42417</v>
      </c>
      <c r="D13" s="2">
        <v>9</v>
      </c>
      <c r="E13" s="24">
        <v>0.41</v>
      </c>
    </row>
    <row r="14" spans="1:5" x14ac:dyDescent="0.25">
      <c r="A14" s="2" t="s">
        <v>38</v>
      </c>
      <c r="B14" s="2" t="s">
        <v>47</v>
      </c>
      <c r="C14" s="23">
        <v>42418</v>
      </c>
      <c r="D14" s="2">
        <v>8</v>
      </c>
      <c r="E14" s="24">
        <v>0</v>
      </c>
    </row>
    <row r="15" spans="1:5" x14ac:dyDescent="0.25">
      <c r="A15" s="2" t="s">
        <v>39</v>
      </c>
      <c r="B15" s="2" t="s">
        <v>48</v>
      </c>
      <c r="C15" s="23">
        <v>42420</v>
      </c>
      <c r="D15" s="2">
        <v>7</v>
      </c>
      <c r="E15" s="24">
        <v>0.49</v>
      </c>
    </row>
    <row r="16" spans="1:5" x14ac:dyDescent="0.25">
      <c r="A16" s="2" t="s">
        <v>40</v>
      </c>
      <c r="B16" s="2" t="s">
        <v>49</v>
      </c>
      <c r="C16" s="23">
        <v>42421</v>
      </c>
      <c r="D16" s="2">
        <v>4</v>
      </c>
      <c r="E16" s="24">
        <v>0.36</v>
      </c>
    </row>
    <row r="17" spans="1:5" x14ac:dyDescent="0.25">
      <c r="A17" s="2" t="s">
        <v>41</v>
      </c>
      <c r="B17" s="2" t="s">
        <v>26</v>
      </c>
      <c r="C17" s="23">
        <v>42421</v>
      </c>
      <c r="D17" s="2">
        <v>6</v>
      </c>
      <c r="E17" s="24">
        <v>0.54</v>
      </c>
    </row>
    <row r="18" spans="1:5" x14ac:dyDescent="0.25">
      <c r="A18" s="2" t="s">
        <v>42</v>
      </c>
      <c r="B18" s="2" t="s">
        <v>46</v>
      </c>
      <c r="C18" s="23">
        <v>42424</v>
      </c>
      <c r="D18" s="2">
        <v>6</v>
      </c>
      <c r="E18" s="24">
        <v>0.56999999999999995</v>
      </c>
    </row>
    <row r="19" spans="1:5" x14ac:dyDescent="0.25">
      <c r="A19" s="2" t="s">
        <v>43</v>
      </c>
      <c r="B19" s="2" t="s">
        <v>47</v>
      </c>
      <c r="C19" s="23">
        <v>42425</v>
      </c>
      <c r="D19" s="2">
        <v>4</v>
      </c>
      <c r="E19" s="24">
        <v>0.22</v>
      </c>
    </row>
    <row r="20" spans="1:5" x14ac:dyDescent="0.25">
      <c r="A20" s="2" t="s">
        <v>44</v>
      </c>
      <c r="B20" s="2" t="s">
        <v>48</v>
      </c>
      <c r="C20" s="23">
        <v>42427</v>
      </c>
      <c r="D20" s="2">
        <v>7</v>
      </c>
      <c r="E20" s="24">
        <v>0.46</v>
      </c>
    </row>
    <row r="21" spans="1:5" x14ac:dyDescent="0.25">
      <c r="A21" s="2" t="s">
        <v>45</v>
      </c>
      <c r="B21" s="2" t="s">
        <v>49</v>
      </c>
      <c r="C21" s="23">
        <v>42416</v>
      </c>
      <c r="D21" s="2">
        <v>3</v>
      </c>
      <c r="E21" s="24">
        <v>1</v>
      </c>
    </row>
    <row r="22" spans="1:5" x14ac:dyDescent="0.25">
      <c r="A22" s="2" t="s">
        <v>50</v>
      </c>
      <c r="B22" s="2" t="s">
        <v>26</v>
      </c>
      <c r="C22" s="23">
        <v>42419</v>
      </c>
      <c r="D22" s="2">
        <v>10</v>
      </c>
      <c r="E22" s="24">
        <v>0.47</v>
      </c>
    </row>
    <row r="23" spans="1:5" x14ac:dyDescent="0.25">
      <c r="A23" s="2" t="s">
        <v>51</v>
      </c>
      <c r="B23" s="2" t="s">
        <v>46</v>
      </c>
      <c r="C23" s="23">
        <v>42421</v>
      </c>
      <c r="D23" s="2">
        <v>5</v>
      </c>
      <c r="E23" s="24">
        <v>0.55000000000000004</v>
      </c>
    </row>
    <row r="24" spans="1:5" x14ac:dyDescent="0.25">
      <c r="A24" s="2" t="s">
        <v>52</v>
      </c>
      <c r="B24" s="2" t="s">
        <v>47</v>
      </c>
      <c r="C24" s="23">
        <v>42423</v>
      </c>
      <c r="D24" s="2">
        <v>7</v>
      </c>
      <c r="E24" s="24">
        <v>0.38</v>
      </c>
    </row>
    <row r="25" spans="1:5" x14ac:dyDescent="0.25">
      <c r="A25" s="2" t="s">
        <v>53</v>
      </c>
      <c r="B25" s="2" t="s">
        <v>48</v>
      </c>
      <c r="C25" s="23">
        <v>42426</v>
      </c>
      <c r="D25" s="2">
        <v>7</v>
      </c>
      <c r="E25" s="24">
        <v>0.33</v>
      </c>
    </row>
    <row r="26" spans="1:5" x14ac:dyDescent="0.25">
      <c r="A26" s="2" t="s">
        <v>54</v>
      </c>
      <c r="B26" s="2" t="s">
        <v>49</v>
      </c>
      <c r="C26" s="23">
        <v>42428</v>
      </c>
      <c r="D26" s="2">
        <v>3</v>
      </c>
      <c r="E26" s="24">
        <v>0.68</v>
      </c>
    </row>
    <row r="27" spans="1:5" x14ac:dyDescent="0.25">
      <c r="A27" s="2" t="s">
        <v>55</v>
      </c>
      <c r="B27" s="2" t="s">
        <v>26</v>
      </c>
      <c r="C27" s="23">
        <v>42430</v>
      </c>
      <c r="D27" s="2">
        <v>9</v>
      </c>
      <c r="E27" s="24">
        <v>0.88</v>
      </c>
    </row>
    <row r="28" spans="1:5" x14ac:dyDescent="0.25">
      <c r="A28" s="2" t="s">
        <v>56</v>
      </c>
      <c r="B28" s="2" t="s">
        <v>46</v>
      </c>
      <c r="C28" s="23">
        <v>42431</v>
      </c>
      <c r="D28" s="2">
        <v>10</v>
      </c>
      <c r="E28" s="24">
        <v>0.2</v>
      </c>
    </row>
    <row r="29" spans="1:5" x14ac:dyDescent="0.25">
      <c r="A29" s="2" t="s">
        <v>57</v>
      </c>
      <c r="B29" s="2" t="s">
        <v>47</v>
      </c>
      <c r="C29" s="23">
        <v>42416</v>
      </c>
      <c r="D29" s="2">
        <v>4</v>
      </c>
      <c r="E29" s="24">
        <v>0.1</v>
      </c>
    </row>
    <row r="30" spans="1:5" x14ac:dyDescent="0.25">
      <c r="A30" s="2" t="s">
        <v>58</v>
      </c>
      <c r="B30" s="2" t="s">
        <v>48</v>
      </c>
      <c r="C30" s="23">
        <v>42419</v>
      </c>
      <c r="D30" s="2">
        <v>8</v>
      </c>
      <c r="E30" s="24">
        <v>0.6</v>
      </c>
    </row>
    <row r="31" spans="1:5" x14ac:dyDescent="0.25">
      <c r="A31" s="2" t="s">
        <v>59</v>
      </c>
      <c r="B31" s="2" t="s">
        <v>49</v>
      </c>
      <c r="C31" s="23">
        <v>42422</v>
      </c>
      <c r="D31" s="2">
        <v>10</v>
      </c>
      <c r="E31" s="24">
        <v>0.34</v>
      </c>
    </row>
    <row r="32" spans="1:5" x14ac:dyDescent="0.25">
      <c r="A32" s="2" t="s">
        <v>60</v>
      </c>
      <c r="B32" s="2" t="s">
        <v>26</v>
      </c>
      <c r="C32" s="23">
        <v>42425</v>
      </c>
      <c r="D32" s="2">
        <v>6</v>
      </c>
      <c r="E32" s="24">
        <v>0.51</v>
      </c>
    </row>
    <row r="33" spans="1:5" x14ac:dyDescent="0.25">
      <c r="A33" s="2" t="s">
        <v>61</v>
      </c>
      <c r="B33" s="2" t="s">
        <v>46</v>
      </c>
      <c r="C33" s="23">
        <v>42425</v>
      </c>
      <c r="D33" s="2">
        <v>4</v>
      </c>
      <c r="E33" s="24">
        <v>0.48</v>
      </c>
    </row>
    <row r="34" spans="1:5" x14ac:dyDescent="0.25">
      <c r="A34" s="2" t="s">
        <v>62</v>
      </c>
      <c r="B34" s="2" t="s">
        <v>47</v>
      </c>
      <c r="C34" s="23">
        <v>42428</v>
      </c>
      <c r="D34" s="2">
        <v>8</v>
      </c>
      <c r="E34" s="24">
        <v>0.32</v>
      </c>
    </row>
    <row r="35" spans="1:5" x14ac:dyDescent="0.25">
      <c r="A35" s="2" t="s">
        <v>63</v>
      </c>
      <c r="B35" s="2" t="s">
        <v>48</v>
      </c>
      <c r="C35" s="23">
        <v>42430</v>
      </c>
      <c r="D35" s="2">
        <v>9</v>
      </c>
      <c r="E35" s="24">
        <v>0.42</v>
      </c>
    </row>
    <row r="36" spans="1:5" x14ac:dyDescent="0.25">
      <c r="A36" s="2" t="s">
        <v>64</v>
      </c>
      <c r="B36" s="2" t="s">
        <v>49</v>
      </c>
      <c r="C36" s="23">
        <v>42416</v>
      </c>
      <c r="D36" s="2">
        <v>5</v>
      </c>
      <c r="E36" s="24">
        <v>0.59</v>
      </c>
    </row>
    <row r="37" spans="1:5" x14ac:dyDescent="0.25">
      <c r="A37" s="2" t="s">
        <v>65</v>
      </c>
      <c r="B37" s="2" t="s">
        <v>26</v>
      </c>
      <c r="C37" s="23">
        <v>42419</v>
      </c>
      <c r="D37" s="2">
        <v>3</v>
      </c>
      <c r="E37" s="24">
        <v>0.31</v>
      </c>
    </row>
    <row r="38" spans="1:5" x14ac:dyDescent="0.25">
      <c r="A38" s="2" t="s">
        <v>66</v>
      </c>
      <c r="B38" s="2" t="s">
        <v>46</v>
      </c>
      <c r="C38" s="23">
        <v>42421</v>
      </c>
      <c r="D38" s="2">
        <v>7</v>
      </c>
      <c r="E38" s="24">
        <v>0.49</v>
      </c>
    </row>
    <row r="39" spans="1:5" x14ac:dyDescent="0.25">
      <c r="A39" s="2" t="s">
        <v>67</v>
      </c>
      <c r="B39" s="2" t="s">
        <v>47</v>
      </c>
      <c r="C39" s="23">
        <v>42422</v>
      </c>
      <c r="D39" s="2">
        <v>10</v>
      </c>
      <c r="E39" s="24">
        <v>0.16</v>
      </c>
    </row>
    <row r="40" spans="1:5" x14ac:dyDescent="0.25">
      <c r="A40" s="2" t="s">
        <v>68</v>
      </c>
      <c r="B40" s="2" t="s">
        <v>48</v>
      </c>
      <c r="C40" s="23">
        <v>42422</v>
      </c>
      <c r="D40" s="2">
        <v>10</v>
      </c>
      <c r="E40" s="24">
        <v>0.31</v>
      </c>
    </row>
    <row r="41" spans="1:5" x14ac:dyDescent="0.25">
      <c r="A41" s="2" t="s">
        <v>69</v>
      </c>
      <c r="B41" s="2" t="s">
        <v>49</v>
      </c>
      <c r="C41" s="23">
        <v>42422</v>
      </c>
      <c r="D41" s="2">
        <v>3</v>
      </c>
      <c r="E41" s="24">
        <v>0.11</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90"/>
  <sheetViews>
    <sheetView showGridLines="0" showRowColHeaders="0" workbookViewId="0">
      <selection activeCell="A7" sqref="A7"/>
    </sheetView>
  </sheetViews>
  <sheetFormatPr defaultRowHeight="15" x14ac:dyDescent="0.25"/>
  <cols>
    <col min="1" max="1" width="3.85546875" style="2" customWidth="1"/>
  </cols>
  <sheetData>
    <row r="1" spans="2:15" x14ac:dyDescent="0.25">
      <c r="B1" s="102"/>
      <c r="C1" s="102"/>
      <c r="D1" s="102"/>
      <c r="E1" s="102"/>
      <c r="F1" s="102"/>
      <c r="G1" s="102"/>
      <c r="H1" s="102"/>
      <c r="I1" s="102"/>
      <c r="J1" s="102"/>
      <c r="K1" s="102"/>
      <c r="L1" s="102"/>
      <c r="M1" s="102"/>
      <c r="N1" s="102"/>
      <c r="O1" s="102"/>
    </row>
    <row r="2" spans="2:15" x14ac:dyDescent="0.25">
      <c r="B2" s="102"/>
      <c r="C2" s="102"/>
      <c r="D2" s="102"/>
      <c r="E2" s="102"/>
      <c r="F2" s="102"/>
      <c r="G2" s="102"/>
      <c r="H2" s="102"/>
      <c r="I2" s="102"/>
      <c r="J2" s="102"/>
      <c r="K2" s="102"/>
      <c r="L2" s="102"/>
      <c r="M2" s="102"/>
      <c r="N2" s="102"/>
      <c r="O2" s="102"/>
    </row>
    <row r="3" spans="2:15" x14ac:dyDescent="0.25">
      <c r="B3" s="102"/>
      <c r="C3" s="102"/>
      <c r="D3" s="102"/>
      <c r="E3" s="102"/>
      <c r="F3" s="102"/>
      <c r="G3" s="102"/>
      <c r="H3" s="102"/>
      <c r="I3" s="102"/>
      <c r="J3" s="102"/>
      <c r="K3" s="102"/>
      <c r="L3" s="102"/>
      <c r="M3" s="102"/>
      <c r="N3" s="102"/>
      <c r="O3" s="102"/>
    </row>
    <row r="4" spans="2:15" x14ac:dyDescent="0.25">
      <c r="B4" s="102"/>
      <c r="C4" s="102"/>
      <c r="D4" s="102"/>
      <c r="E4" s="102"/>
      <c r="F4" s="102"/>
      <c r="G4" s="102"/>
      <c r="H4" s="102"/>
      <c r="I4" s="102"/>
      <c r="J4" s="102"/>
      <c r="K4" s="102"/>
      <c r="L4" s="102"/>
      <c r="M4" s="102"/>
      <c r="N4" s="102"/>
      <c r="O4" s="102"/>
    </row>
    <row r="5" spans="2:15" x14ac:dyDescent="0.25">
      <c r="B5" s="102"/>
      <c r="C5" s="102"/>
      <c r="D5" s="102"/>
      <c r="E5" s="102"/>
      <c r="F5" s="102"/>
      <c r="G5" s="102"/>
      <c r="H5" s="102"/>
      <c r="I5" s="102"/>
      <c r="J5" s="102"/>
      <c r="K5" s="102"/>
      <c r="L5" s="102"/>
      <c r="M5" s="102"/>
      <c r="N5" s="102"/>
      <c r="O5" s="102"/>
    </row>
    <row r="6" spans="2:15" s="2" customFormat="1" x14ac:dyDescent="0.25">
      <c r="B6" s="102"/>
      <c r="C6" s="102"/>
      <c r="D6" s="102"/>
      <c r="E6" s="102"/>
      <c r="F6" s="102"/>
      <c r="G6" s="102"/>
      <c r="H6" s="102"/>
      <c r="I6" s="102"/>
      <c r="J6" s="102"/>
      <c r="K6" s="102"/>
      <c r="L6" s="102"/>
      <c r="M6" s="102"/>
      <c r="N6" s="102"/>
      <c r="O6" s="102"/>
    </row>
    <row r="7" spans="2:15" s="2" customFormat="1" x14ac:dyDescent="0.25"/>
    <row r="8" spans="2:15" s="2" customFormat="1" x14ac:dyDescent="0.25"/>
    <row r="9" spans="2:15" s="2" customFormat="1" x14ac:dyDescent="0.25"/>
    <row r="10" spans="2:15" s="2" customFormat="1" x14ac:dyDescent="0.25"/>
    <row r="11" spans="2:15" s="2" customFormat="1" x14ac:dyDescent="0.25"/>
    <row r="12" spans="2:15" s="2" customFormat="1" x14ac:dyDescent="0.25"/>
    <row r="13" spans="2:15" s="2" customFormat="1" x14ac:dyDescent="0.25"/>
    <row r="14" spans="2:15" s="2" customFormat="1" x14ac:dyDescent="0.25"/>
    <row r="15" spans="2:15" s="2" customFormat="1" x14ac:dyDescent="0.25"/>
    <row r="16" spans="2:15" s="2" customFormat="1" x14ac:dyDescent="0.25"/>
    <row r="17" s="2" customFormat="1" x14ac:dyDescent="0.25"/>
    <row r="18" s="2" customFormat="1" x14ac:dyDescent="0.25"/>
    <row r="19" s="2" customFormat="1" x14ac:dyDescent="0.25"/>
    <row r="20" s="2" customFormat="1" x14ac:dyDescent="0.25"/>
    <row r="21" s="2" customFormat="1" x14ac:dyDescent="0.25"/>
    <row r="22" s="2" customFormat="1" x14ac:dyDescent="0.25"/>
    <row r="23" s="2" customFormat="1" x14ac:dyDescent="0.25"/>
    <row r="24" s="2" customFormat="1" x14ac:dyDescent="0.25"/>
    <row r="25" s="2" customFormat="1" x14ac:dyDescent="0.25"/>
    <row r="26" s="2" customFormat="1" x14ac:dyDescent="0.25"/>
    <row r="27" s="2" customFormat="1" x14ac:dyDescent="0.25"/>
    <row r="28" s="2" customFormat="1" x14ac:dyDescent="0.25"/>
    <row r="29" s="2" customFormat="1" x14ac:dyDescent="0.25"/>
    <row r="30" s="2" customFormat="1" x14ac:dyDescent="0.25"/>
    <row r="31" s="2" customFormat="1" x14ac:dyDescent="0.25"/>
    <row r="32" s="2" customFormat="1" x14ac:dyDescent="0.25"/>
    <row r="33" s="2" customFormat="1" x14ac:dyDescent="0.25"/>
    <row r="34" s="2" customFormat="1" x14ac:dyDescent="0.25"/>
    <row r="35" s="2" customFormat="1" x14ac:dyDescent="0.25"/>
    <row r="36" s="2" customFormat="1" x14ac:dyDescent="0.25"/>
    <row r="37" s="2" customFormat="1" x14ac:dyDescent="0.25"/>
    <row r="86" spans="2:16" x14ac:dyDescent="0.25">
      <c r="B86" s="22"/>
      <c r="C86" s="22"/>
      <c r="D86" s="22"/>
      <c r="E86" s="22"/>
      <c r="F86" s="22"/>
      <c r="G86" s="22"/>
      <c r="H86" s="22"/>
      <c r="I86" s="22"/>
      <c r="J86" s="22"/>
      <c r="K86" s="22"/>
      <c r="L86" s="22"/>
      <c r="M86" s="22"/>
      <c r="N86" s="22"/>
      <c r="O86" s="22"/>
      <c r="P86" s="22"/>
    </row>
    <row r="87" spans="2:16" x14ac:dyDescent="0.25">
      <c r="B87" s="22"/>
      <c r="C87" s="22"/>
      <c r="D87" s="22"/>
      <c r="E87" s="22"/>
      <c r="F87" s="22"/>
      <c r="G87" s="22"/>
      <c r="H87" s="22"/>
      <c r="I87" s="22"/>
      <c r="J87" s="22"/>
      <c r="K87" s="22"/>
      <c r="L87" s="22"/>
      <c r="M87" s="22"/>
      <c r="N87" s="22"/>
      <c r="O87" s="22"/>
      <c r="P87" s="22"/>
    </row>
    <row r="88" spans="2:16" x14ac:dyDescent="0.25">
      <c r="B88" s="22"/>
      <c r="C88" s="22"/>
      <c r="D88" s="22"/>
      <c r="E88" s="22"/>
      <c r="F88" s="22"/>
      <c r="G88" s="22"/>
      <c r="H88" s="22"/>
      <c r="I88" s="22"/>
      <c r="J88" s="22"/>
      <c r="K88" s="22"/>
      <c r="L88" s="22"/>
      <c r="M88" s="22"/>
      <c r="N88" s="22"/>
      <c r="O88" s="22"/>
      <c r="P88" s="22"/>
    </row>
    <row r="89" spans="2:16" x14ac:dyDescent="0.25">
      <c r="B89" s="22"/>
      <c r="C89" s="22"/>
      <c r="D89" s="22"/>
      <c r="E89" s="22"/>
      <c r="F89" s="22"/>
      <c r="G89" s="22"/>
      <c r="H89" s="22"/>
      <c r="I89" s="22"/>
      <c r="J89" s="22"/>
      <c r="K89" s="22"/>
      <c r="L89" s="22"/>
      <c r="M89" s="22"/>
      <c r="N89" s="22"/>
      <c r="O89" s="22"/>
      <c r="P89" s="22"/>
    </row>
    <row r="90" spans="2:16" x14ac:dyDescent="0.25">
      <c r="B90" s="2"/>
      <c r="C90" s="2"/>
      <c r="D90" s="2"/>
      <c r="E90" s="2"/>
      <c r="F90" s="2"/>
      <c r="G90" s="2"/>
      <c r="H90" s="2"/>
      <c r="I90" s="2"/>
      <c r="J90" s="2"/>
      <c r="K90" s="2"/>
      <c r="L90" s="2"/>
      <c r="M90" s="2"/>
      <c r="N90" s="2"/>
      <c r="O90" s="2"/>
      <c r="P90" s="2"/>
    </row>
  </sheetData>
  <sheetProtection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Template Details</vt:lpstr>
      <vt:lpstr>Project Plan Gantt</vt:lpstr>
      <vt:lpstr>Plans Data Sheet</vt:lpstr>
      <vt:lpstr>Advanced Project Plan Template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PNRao</dc:creator>
  <cp:lastModifiedBy>PNRao</cp:lastModifiedBy>
  <dcterms:created xsi:type="dcterms:W3CDTF">2014-01-17T11:24:01Z</dcterms:created>
  <dcterms:modified xsi:type="dcterms:W3CDTF">2017-08-22T06:14:37Z</dcterms:modified>
</cp:coreProperties>
</file>